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Corporation\2024\Q2'2024\SC\"/>
    </mc:Choice>
  </mc:AlternateContent>
  <xr:revisionPtr revIDLastSave="0" documentId="13_ncr:1_{414A5986-8E69-4BC1-80A2-BFC8D3ACAED2}" xr6:coauthVersionLast="47" xr6:coauthVersionMax="47" xr10:uidLastSave="{00000000-0000-0000-0000-000000000000}"/>
  <bookViews>
    <workbookView xWindow="-120" yWindow="-120" windowWidth="29040" windowHeight="15990" tabRatio="639" xr2:uid="{DDAE231B-C916-4C93-A3E4-8B3E79F77ABE}"/>
  </bookViews>
  <sheets>
    <sheet name="BS" sheetId="18" r:id="rId1"/>
    <sheet name="PL" sheetId="17" r:id="rId2"/>
    <sheet name="CE-Consolidated" sheetId="13" r:id="rId3"/>
    <sheet name="CE-separate" sheetId="14" r:id="rId4"/>
    <sheet name="CF" sheetId="19" r:id="rId5"/>
    <sheet name="000" sheetId="2" state="veryHidden" r:id="rId6"/>
  </sheets>
  <definedNames>
    <definedName name="_xlnm.Print_Area" localSheetId="0">BS!$A$1:$M$119</definedName>
    <definedName name="_xlnm.Print_Area" localSheetId="3">'CE-separate'!$A$1:$V$23</definedName>
    <definedName name="_xlnm.Print_Area" localSheetId="4">CF!$A$1:$L$144</definedName>
    <definedName name="_xlnm.Print_Area" localSheetId="1">PL!$A$1:$K$134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19" l="1"/>
  <c r="E88" i="17" l="1"/>
  <c r="E89" i="17" s="1"/>
  <c r="E93" i="17" s="1"/>
  <c r="E95" i="17" s="1"/>
  <c r="E21" i="17"/>
  <c r="Y27" i="13"/>
  <c r="AC27" i="13" s="1"/>
  <c r="W27" i="13"/>
  <c r="E80" i="17"/>
  <c r="E13" i="17"/>
  <c r="F81" i="18"/>
  <c r="F66" i="18"/>
  <c r="F21" i="18"/>
  <c r="E22" i="17" l="1"/>
  <c r="E26" i="17" s="1"/>
  <c r="E28" i="17" s="1"/>
  <c r="E49" i="17" s="1"/>
  <c r="I88" i="17"/>
  <c r="I80" i="17"/>
  <c r="I89" i="17" s="1"/>
  <c r="I93" i="17" s="1"/>
  <c r="I21" i="17"/>
  <c r="I13" i="17"/>
  <c r="T21" i="14"/>
  <c r="J108" i="18"/>
  <c r="P21" i="14"/>
  <c r="J106" i="18"/>
  <c r="N21" i="14"/>
  <c r="L21" i="14"/>
  <c r="J102" i="18"/>
  <c r="V20" i="14"/>
  <c r="J103" i="18"/>
  <c r="K122" i="19"/>
  <c r="G122" i="19"/>
  <c r="G123" i="17"/>
  <c r="G125" i="17"/>
  <c r="K88" i="17"/>
  <c r="K80" i="17"/>
  <c r="K89" i="17"/>
  <c r="K93" i="17"/>
  <c r="G88" i="17"/>
  <c r="G89" i="17" s="1"/>
  <c r="G93" i="17" s="1"/>
  <c r="G80" i="17"/>
  <c r="G56" i="17"/>
  <c r="G58" i="17"/>
  <c r="K21" i="17"/>
  <c r="K13" i="17"/>
  <c r="K22" i="17"/>
  <c r="K26" i="17"/>
  <c r="K28" i="17"/>
  <c r="G21" i="17"/>
  <c r="G22" i="17" s="1"/>
  <c r="G26" i="17" s="1"/>
  <c r="G28" i="17" s="1"/>
  <c r="G13" i="17"/>
  <c r="L82" i="18"/>
  <c r="J82" i="18"/>
  <c r="H82" i="18"/>
  <c r="F82" i="18"/>
  <c r="F83" i="18" s="1"/>
  <c r="L81" i="18"/>
  <c r="J81" i="18"/>
  <c r="H81" i="18"/>
  <c r="L38" i="18"/>
  <c r="J38" i="18"/>
  <c r="H38" i="18"/>
  <c r="F38" i="18"/>
  <c r="F39" i="18" s="1"/>
  <c r="L37" i="18"/>
  <c r="J37" i="18"/>
  <c r="H37" i="18"/>
  <c r="F37" i="18"/>
  <c r="Y23" i="13"/>
  <c r="AC23" i="13" s="1"/>
  <c r="W23" i="13"/>
  <c r="K123" i="17"/>
  <c r="I123" i="17"/>
  <c r="E123" i="17"/>
  <c r="E125" i="17" s="1"/>
  <c r="E127" i="17" s="1"/>
  <c r="E132" i="17" s="1"/>
  <c r="E130" i="17" s="1"/>
  <c r="K56" i="17"/>
  <c r="I56" i="17"/>
  <c r="I58" i="17"/>
  <c r="E56" i="17"/>
  <c r="E58" i="17" s="1"/>
  <c r="Y29" i="13"/>
  <c r="AC29" i="13" s="1"/>
  <c r="AA24" i="13"/>
  <c r="AA26" i="13" s="1"/>
  <c r="I122" i="19"/>
  <c r="I125" i="17"/>
  <c r="H110" i="18"/>
  <c r="H107" i="18"/>
  <c r="H106" i="18"/>
  <c r="H104" i="18"/>
  <c r="H103" i="18"/>
  <c r="H102" i="18"/>
  <c r="H109" i="18" s="1"/>
  <c r="L108" i="18"/>
  <c r="L107" i="18"/>
  <c r="L106" i="18"/>
  <c r="L103" i="18"/>
  <c r="L102" i="18"/>
  <c r="E122" i="19"/>
  <c r="K97" i="19"/>
  <c r="I97" i="19"/>
  <c r="G97" i="19"/>
  <c r="J21" i="18"/>
  <c r="J39" i="18" s="1"/>
  <c r="H66" i="18"/>
  <c r="L66" i="18"/>
  <c r="V17" i="14"/>
  <c r="H108" i="18"/>
  <c r="Y20" i="13"/>
  <c r="AC20" i="13" s="1"/>
  <c r="W20" i="13"/>
  <c r="R19" i="13"/>
  <c r="T19" i="13" s="1"/>
  <c r="X19" i="13" s="1"/>
  <c r="AA18" i="13"/>
  <c r="AA21" i="13" s="1"/>
  <c r="Q26" i="13"/>
  <c r="Q30" i="13" s="1"/>
  <c r="W29" i="13"/>
  <c r="R28" i="13"/>
  <c r="T28" i="13" s="1"/>
  <c r="X28" i="13" s="1"/>
  <c r="U18" i="13"/>
  <c r="U21" i="13" s="1"/>
  <c r="S18" i="13"/>
  <c r="S21" i="13"/>
  <c r="Q18" i="13"/>
  <c r="Q21" i="13" s="1"/>
  <c r="O18" i="13"/>
  <c r="O21" i="13"/>
  <c r="M18" i="13"/>
  <c r="M21" i="13"/>
  <c r="K18" i="13"/>
  <c r="K21" i="13"/>
  <c r="I18" i="13"/>
  <c r="I21" i="13" s="1"/>
  <c r="G18" i="13"/>
  <c r="G21" i="13"/>
  <c r="Y17" i="13"/>
  <c r="AC17" i="13" s="1"/>
  <c r="AC18" i="13" s="1"/>
  <c r="W17" i="13"/>
  <c r="Y16" i="13"/>
  <c r="AC16" i="13"/>
  <c r="W16" i="13"/>
  <c r="Y15" i="13"/>
  <c r="AC15" i="13"/>
  <c r="W15" i="13"/>
  <c r="W21" i="13" s="1"/>
  <c r="T14" i="14"/>
  <c r="T15" i="14"/>
  <c r="R14" i="14"/>
  <c r="R15" i="14"/>
  <c r="P14" i="14"/>
  <c r="P15" i="14"/>
  <c r="N14" i="14"/>
  <c r="N15" i="14"/>
  <c r="L14" i="14"/>
  <c r="L15" i="14"/>
  <c r="J91" i="18"/>
  <c r="F91" i="18"/>
  <c r="J47" i="18"/>
  <c r="F47" i="18"/>
  <c r="J6" i="18"/>
  <c r="F6" i="18"/>
  <c r="H6" i="18"/>
  <c r="L6" i="18"/>
  <c r="H21" i="18"/>
  <c r="L21" i="18"/>
  <c r="H47" i="18"/>
  <c r="L47" i="18"/>
  <c r="H91" i="18"/>
  <c r="L91" i="18"/>
  <c r="U26" i="13"/>
  <c r="U30" i="13"/>
  <c r="S26" i="13"/>
  <c r="S30" i="13" s="1"/>
  <c r="M26" i="13"/>
  <c r="M30" i="13"/>
  <c r="F106" i="18"/>
  <c r="K26" i="13"/>
  <c r="K30" i="13"/>
  <c r="F104" i="18" s="1"/>
  <c r="I26" i="13"/>
  <c r="I30" i="13" s="1"/>
  <c r="F103" i="18" s="1"/>
  <c r="G26" i="13"/>
  <c r="G30" i="13"/>
  <c r="F102" i="18" s="1"/>
  <c r="W24" i="13"/>
  <c r="K58" i="17"/>
  <c r="K125" i="17"/>
  <c r="V12" i="14"/>
  <c r="V15" i="14"/>
  <c r="V13" i="14"/>
  <c r="V14" i="14"/>
  <c r="T19" i="14"/>
  <c r="P19" i="14"/>
  <c r="N19" i="14"/>
  <c r="L19" i="14"/>
  <c r="Y25" i="13"/>
  <c r="AC25" i="13" s="1"/>
  <c r="W25" i="13"/>
  <c r="W26" i="13" s="1"/>
  <c r="W30" i="13" s="1"/>
  <c r="F108" i="18" s="1"/>
  <c r="W18" i="13"/>
  <c r="E9" i="19"/>
  <c r="E47" i="19" s="1"/>
  <c r="E72" i="19" s="1"/>
  <c r="E79" i="19" s="1"/>
  <c r="K95" i="17"/>
  <c r="K9" i="19"/>
  <c r="K47" i="19" s="1"/>
  <c r="K72" i="19" s="1"/>
  <c r="K79" i="19" s="1"/>
  <c r="E33" i="17"/>
  <c r="K31" i="17"/>
  <c r="K36" i="17"/>
  <c r="K49" i="17"/>
  <c r="K60" i="17"/>
  <c r="K63" i="17"/>
  <c r="E116" i="17"/>
  <c r="E100" i="17"/>
  <c r="K98" i="17"/>
  <c r="K103" i="17"/>
  <c r="K116" i="17"/>
  <c r="K127" i="17"/>
  <c r="K130" i="17"/>
  <c r="J66" i="18"/>
  <c r="G9" i="19" l="1"/>
  <c r="G47" i="19" s="1"/>
  <c r="G72" i="19" s="1"/>
  <c r="G79" i="19" s="1"/>
  <c r="G124" i="19" s="1"/>
  <c r="G126" i="19" s="1"/>
  <c r="G95" i="17"/>
  <c r="G33" i="17"/>
  <c r="G31" i="17" s="1"/>
  <c r="G36" i="17" s="1"/>
  <c r="G49" i="17"/>
  <c r="G60" i="17" s="1"/>
  <c r="G65" i="17" s="1"/>
  <c r="G63" i="17" s="1"/>
  <c r="E60" i="17"/>
  <c r="E65" i="17" s="1"/>
  <c r="E63" i="17" s="1"/>
  <c r="I22" i="17"/>
  <c r="I26" i="17" s="1"/>
  <c r="L109" i="18"/>
  <c r="L111" i="18" s="1"/>
  <c r="H39" i="18"/>
  <c r="H83" i="18"/>
  <c r="L39" i="18"/>
  <c r="H111" i="18"/>
  <c r="L83" i="18"/>
  <c r="L112" i="18"/>
  <c r="H112" i="18"/>
  <c r="J83" i="18"/>
  <c r="E98" i="17"/>
  <c r="E103" i="17" s="1"/>
  <c r="E31" i="17"/>
  <c r="E36" i="17" s="1"/>
  <c r="AA30" i="13"/>
  <c r="F110" i="18" s="1"/>
  <c r="AC21" i="13"/>
  <c r="Y18" i="13"/>
  <c r="Y21" i="13" s="1"/>
  <c r="K124" i="19"/>
  <c r="K126" i="19" s="1"/>
  <c r="E124" i="19"/>
  <c r="E126" i="19" s="1"/>
  <c r="I95" i="17"/>
  <c r="I28" i="17"/>
  <c r="I31" i="17" s="1"/>
  <c r="I36" i="17" s="1"/>
  <c r="G116" i="17" l="1"/>
  <c r="G127" i="17" s="1"/>
  <c r="G132" i="17" s="1"/>
  <c r="G130" i="17" s="1"/>
  <c r="G100" i="17"/>
  <c r="G98" i="17" s="1"/>
  <c r="G103" i="17" s="1"/>
  <c r="O24" i="13"/>
  <c r="I9" i="19"/>
  <c r="I47" i="19" s="1"/>
  <c r="I72" i="19" s="1"/>
  <c r="I79" i="19" s="1"/>
  <c r="I124" i="19" s="1"/>
  <c r="I126" i="19" s="1"/>
  <c r="I116" i="17"/>
  <c r="I98" i="17"/>
  <c r="I103" i="17" s="1"/>
  <c r="I49" i="17"/>
  <c r="I60" i="17" s="1"/>
  <c r="I63" i="17" s="1"/>
  <c r="Y24" i="13" l="1"/>
  <c r="O26" i="13"/>
  <c r="O30" i="13" s="1"/>
  <c r="F107" i="18" s="1"/>
  <c r="F109" i="18" s="1"/>
  <c r="F111" i="18" s="1"/>
  <c r="F112" i="18" s="1"/>
  <c r="R18" i="14"/>
  <c r="I127" i="17"/>
  <c r="I130" i="17" s="1"/>
  <c r="Y26" i="13" l="1"/>
  <c r="Y30" i="13" s="1"/>
  <c r="AC24" i="13"/>
  <c r="AC26" i="13" s="1"/>
  <c r="AC30" i="13" s="1"/>
  <c r="R19" i="14"/>
  <c r="R21" i="14" s="1"/>
  <c r="J107" i="18" s="1"/>
  <c r="J109" i="18" s="1"/>
  <c r="J111" i="18" s="1"/>
  <c r="J112" i="18" s="1"/>
  <c r="V18" i="14"/>
  <c r="V19" i="14" s="1"/>
  <c r="V21" i="14" s="1"/>
</calcChain>
</file>

<file path=xl/sharedStrings.xml><?xml version="1.0" encoding="utf-8"?>
<sst xmlns="http://schemas.openxmlformats.org/spreadsheetml/2006/main" count="496" uniqueCount="306">
  <si>
    <t>บริษัท สามารถคอร์ปอเรชั่น จำกัด (มหาชน) และบริษัทย่อย</t>
  </si>
  <si>
    <t>งบแสดงฐานะการเงิน</t>
  </si>
  <si>
    <t>ณ วันที่ 30 มิถุนายน 2567</t>
  </si>
  <si>
    <t>(หน่วย: พันบาท)</t>
  </si>
  <si>
    <t>งบการเงินรวม</t>
  </si>
  <si>
    <t>งบการเงินเฉพาะกิจการ</t>
  </si>
  <si>
    <t>หมายเหตุ</t>
  </si>
  <si>
    <t xml:space="preserve">(ยังไม่ได้ตรวจสอบ </t>
  </si>
  <si>
    <t>(ตรวจสอบแล้ว)</t>
  </si>
  <si>
    <t>แต่สอบทานแล้ว)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</si>
  <si>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</si>
  <si>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</si>
  <si>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</si>
  <si>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</si>
  <si>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รายได้ค้างรับ</t>
  </si>
  <si>
    <t>ลูกหนี้ตามสัญญาเช่าเงินทุน - ส่วนที่ถึงกำหนด</t>
  </si>
  <si>
    <t xml:space="preserve">   รับชำระภายในหนึ่งปี</t>
  </si>
  <si>
    <t>เงินให้กู้ยืมระยะสั้น</t>
  </si>
  <si>
    <t>2, 5</t>
  </si>
  <si>
    <t>สินค้าคงเหลือ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</si>
  <si>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</si>
  <si>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</si>
  <si>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</si>
  <si>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</si>
  <si>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</si>
  <si>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สินทรัพย์ทางการเงินไม่หมุนเวียนอื่น</t>
  </si>
  <si>
    <t>ลูกหนี้ตามสัญญาเช่าเงินทุน - สุทธิจาก</t>
  </si>
  <si>
    <t xml:space="preserve">   ส่วนที่ถึงกำหนดรับชำระภายในหนึ่งปี</t>
  </si>
  <si>
    <t>เงินลงทุนในบริษัทย่อย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</si>
  <si>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</si>
  <si>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</si>
  <si>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</si>
  <si>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</si>
  <si>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</si>
  <si>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</si>
  <si>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</si>
  <si>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 xml:space="preserve">   เงินมัดจำ</t>
  </si>
  <si>
    <t xml:space="preserve">   อื่น ๆ</t>
  </si>
  <si>
    <t>รวมสินทรัพย์ไม่หมุนเวียนอื่น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</si>
  <si>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</si>
  <si>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</si>
  <si>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</si>
  <si>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</si>
  <si>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</si>
  <si>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</si>
  <si>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</si>
  <si>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เจ้าหนี้การค้าและเจ้าหนี้อื่น</t>
  </si>
  <si>
    <t>เงินกู้ยืมระยะสั้น</t>
  </si>
  <si>
    <t>2, 13</t>
  </si>
  <si>
    <t>หุ้นกู้ - ส่วนที่ถึงกำหนดชำระภายในหนึ่งปี</t>
  </si>
  <si>
    <t>ส่วนของเงินกู้ยืมระยะยาวจากสถาบันการเงิน</t>
  </si>
  <si>
    <t xml:space="preserve">   ที่ถึงกำหนดชำระภายในหนึ่งปี</t>
  </si>
  <si>
    <t>ส่วนของหนี้สินตามสัญญาเช่า</t>
  </si>
  <si>
    <t>ภาษีเงินได้ค้างจ่าย</t>
  </si>
  <si>
    <t>ค่าใช้จ่ายค้างจ่ายโครงการ</t>
  </si>
  <si>
    <t>ประมาณการหนี้สินระยะสั้น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</si>
  <si>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</si>
  <si>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</si>
  <si>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</si>
  <si>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</si>
  <si>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 - สุทธิจากส่วนที่ถึงกำหนดชำระภายในหนึ่งปี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</si>
  <si>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</si>
  <si>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</si>
  <si>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หุ้นกู้แปลงสภาพ</t>
  </si>
  <si>
    <t>หนี้สินตามสัญญาเช่า - สุทธิจาก</t>
  </si>
  <si>
    <t>ประมาณการหนี้สินระยะยาว</t>
  </si>
  <si>
    <t>สำรองผลประโยชน์ระยะยาวของพนักงาน</t>
  </si>
  <si>
    <t>หนี้สินภาษีเงินได้รอการตัดบัญชี</t>
  </si>
  <si>
    <t xml:space="preserve">หนี้สินทางการเงินไม่หมุนเวียนอื่น </t>
  </si>
  <si>
    <t>หนี้สินไม่หมุนเวียนอื่น</t>
  </si>
  <si>
    <t>รวมหนี้สินไม่หมุนเวียนอื่น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</si>
  <si>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</si>
  <si>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</si>
  <si>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</si>
  <si>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</si>
  <si>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</si>
  <si>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t xml:space="preserve">      หุ้นสามัญ 1,174,254,794 หุ้น มูลค่าหุ้นละ 1 บาท</t>
  </si>
  <si>
    <t xml:space="preserve">   ทุนออกจำหน่ายและชำระเต็มมูลค่าแล้ว </t>
  </si>
  <si>
    <t xml:space="preserve">      หุ้นสามัญ 1,006,504,198 หุ้น มูลค่าหุ้นละ 1 บาท</t>
  </si>
  <si>
    <t>ส่วนเกินมูลค่าหุ้นสามัญ</t>
  </si>
  <si>
    <t xml:space="preserve">กำไรสะสม </t>
  </si>
  <si>
    <t xml:space="preserve">   จัดสรรแล้ว - สำรองตามกฎหมาย</t>
  </si>
  <si>
    <t xml:space="preserve">   ยังไม่ได้จัดสรร</t>
  </si>
  <si>
    <t>องค์ประกอบอื่นของส่วนของผู้ถือหุ้น</t>
  </si>
  <si>
    <t xml:space="preserve">ส่วนของผู้ถือหุ้นของบริษัทฯ 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</si>
  <si>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</si>
  <si>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</si>
  <si>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</si>
  <si>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กรรมการ</t>
  </si>
  <si>
    <t>(ยังไม่ได้ตรวจสอบ แต่สอบทานแล้ว)</t>
  </si>
  <si>
    <t>งบกำไรขาดทุน</t>
  </si>
  <si>
    <t>สำหรับงวดสามเดือนสิ้นสุดวันที่ 30 มิถุนายน 2567</t>
  </si>
  <si>
    <t>(หน่วย: พันบาทยกเว้นกำไรต่อหุ้นแสดงเป็นบาท)</t>
  </si>
  <si>
    <t>2567</t>
  </si>
  <si>
    <t>รายได้</t>
  </si>
  <si>
    <t xml:space="preserve">รายได้จากการขาย </t>
  </si>
  <si>
    <t xml:space="preserve">รายได้จากงานตามสัญญา </t>
  </si>
  <si>
    <t xml:space="preserve">รายได้จากการบริการ </t>
  </si>
  <si>
    <t>รายได้อื่น</t>
  </si>
  <si>
    <t>รวมรายได้</t>
  </si>
  <si>
    <t>ค่าใช้จ่าย</t>
  </si>
  <si>
    <t>ต้นทุนขาย</t>
  </si>
  <si>
    <t>ต้นทุนงานตามสัญญา</t>
  </si>
  <si>
    <t>ต้นทุนบริการ</t>
  </si>
  <si>
    <t>ค่าใช้จ่ายในการขายและจัดจำหน่าย</t>
  </si>
  <si>
    <t>ค่าใช้จ่ายในการบริหาร</t>
  </si>
  <si>
    <t>ค่าใช้จ่ายอื่น</t>
  </si>
  <si>
    <t>รวมค่าใช้จ่าย</t>
  </si>
  <si>
    <t>กำไร(ขาดทุน)จากกิจกรรมดำเนินงาน</t>
  </si>
  <si>
    <t>รายได้ทางการเงิน</t>
  </si>
  <si>
    <t>ต้นทุนทางการเงิน</t>
  </si>
  <si>
    <t>กลับรายการ(ขาดทุน)จากการด้อยค่าของสินทรัพย์ทางการเงิน</t>
  </si>
  <si>
    <t>กำไร(ขาดทุน)ก่อนค่าใช้จ่ายภาษีเงินได้</t>
  </si>
  <si>
    <t>ค่าใช้จ่ายภาษีเงินได้</t>
  </si>
  <si>
    <t>กำไร(ขาดทุน)สำหรับงวด</t>
  </si>
  <si>
    <t>การแบ่งปันกำไร(ขาดทุน)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</si>
  <si>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</si>
  <si>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</si>
  <si>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กำไรต่อหุ้นขั้นพื้นฐาน (บาท)</t>
  </si>
  <si>
    <t xml:space="preserve">กำไร(ขาดทุน)ส่วนที่เป็นของผู้ถือหุ้นของบริษัทฯ  </t>
  </si>
  <si>
    <t>จำนวนหุ้นสามัญถัวเฉลี่ยถ่วงน้ำหนัก (พันหุ้น)</t>
  </si>
  <si>
    <t xml:space="preserve"> หมายเหตุประกอบงบการเงินเป็นส่วนหนึ่งของงบการเงินนี้</t>
  </si>
  <si>
    <t>งบกำไรขาดทุนเบ็ดเสร็จ</t>
  </si>
  <si>
    <t>ขาดทุนเบ็ดเสร็จอื่น</t>
  </si>
  <si>
    <t>รายการที่จะถูกบันทึกในส่วนของกำไรหรือขาดทุนในภายหลัง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</si>
  <si>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</si>
  <si>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 ที่เป็นเงินตราต่างประเทศ</t>
  </si>
  <si>
    <t>รายการที่จะถูกบันทึกในส่วนของกำไรหรือขาดทุน</t>
  </si>
  <si>
    <t xml:space="preserve">   ในภายหลัง - สุทธิจากภาษีเงินได้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</si>
  <si>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</si>
  <si>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</si>
  <si>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การแบ่งปันกำไรขาดทุนเบ็ดเสร็จรวม</t>
  </si>
  <si>
    <t>สำหรับงวดหกเดือนสิ้นสุดวันที่ 30 มิถุนายน 2567</t>
  </si>
  <si>
    <t xml:space="preserve">รายได้ทางการเงิน </t>
  </si>
  <si>
    <t>กำไรขาดทุนเบ็ดเสร็จอื่น</t>
  </si>
  <si>
    <t>กำไรขาดทุนเบ็ดเสร็จรวมสำหรับงวด</t>
  </si>
  <si>
    <t xml:space="preserve">งบแสดงการเปลี่ยนแปลงส่วนของผู้ถือหุ้น </t>
  </si>
  <si>
    <t>ส่วนของผู้ถือหุ้นของบริษัทฯ</t>
  </si>
  <si>
    <t>ผลต่างของ</t>
  </si>
  <si>
    <t>จากการ</t>
  </si>
  <si>
    <t>กำไรสะสม</t>
  </si>
  <si>
    <t>อัตราแลกเปลี่ยน</t>
  </si>
  <si>
    <t>ส่วนเกินทุน</t>
  </si>
  <si>
    <t>รวม</t>
  </si>
  <si>
    <t>ส่วนของผู้มีส่วน</t>
  </si>
  <si>
    <t>เปลี่ยนแปลง</t>
  </si>
  <si>
    <t>จัดสรรแล้ว -</t>
  </si>
  <si>
    <t>จากการแปลงค่า</t>
  </si>
  <si>
    <t>จากการตีราคา</t>
  </si>
  <si>
    <t>องค์ประกอบอื่น</t>
  </si>
  <si>
    <t>รวมส่วนของ</t>
  </si>
  <si>
    <t>ได้เสียที่ไม่มี</t>
  </si>
  <si>
    <t>ที่ออก</t>
  </si>
  <si>
    <t>ส่วนเกิน</t>
  </si>
  <si>
    <t>สัดส่วนการถือหุ้น</t>
  </si>
  <si>
    <t>สำรอง</t>
  </si>
  <si>
    <t>งบการเงินที่เป็น</t>
  </si>
  <si>
    <t>ที่ดิน</t>
  </si>
  <si>
    <t>ของส่วนของ</t>
  </si>
  <si>
    <t>ผู้ถือหุ้น</t>
  </si>
  <si>
    <t>อำนาจควบคุม</t>
  </si>
  <si>
    <t>และชำระแล้ว</t>
  </si>
  <si>
    <t>มูลค่าหุ้นสามัญ</t>
  </si>
  <si>
    <t>ในบริษัทย่อย</t>
  </si>
  <si>
    <t>ตามกฎหมาย</t>
  </si>
  <si>
    <t>ยังไม่ได้จัดสรร</t>
  </si>
  <si>
    <t>เงินตราต่างประเทศ</t>
  </si>
  <si>
    <t>ของบริษัทย่อย</t>
  </si>
  <si>
    <t>ของบริษัทฯ</t>
  </si>
  <si>
    <t>ยอดคงเหลือ ณ วันที่ 31 ธันวาคม 2565</t>
  </si>
  <si>
    <t>ขาดทุนสำหรับงวด</t>
  </si>
  <si>
    <t>การเปลี่ยนแปลงสัดส่วนความเป็นเจ้าของในบริษัทย่อย</t>
  </si>
  <si>
    <t xml:space="preserve">   โดยไม่สูญเสียอำนาจควบคุม</t>
  </si>
  <si>
    <t>ยอดคงเหลือ ณ วันที่ 30 มิถุนายน 2566</t>
  </si>
  <si>
    <t>ยอดคงเหลือ ณ วันที่ 31 ธันวาคม 2566</t>
  </si>
  <si>
    <t>ยอดคงเหลือ ณ วันที่ 30 มิถุนายน 2567</t>
  </si>
  <si>
    <t>งบแสดงการเปลี่ยนแปลงส่วนของผู้ถือหุ้น (ต่อ)</t>
  </si>
  <si>
    <t>ของส่วนของผู้ถือหุ้น</t>
  </si>
  <si>
    <t>ที่ออกและ</t>
  </si>
  <si>
    <t>ส่วนเกินมูลค่า</t>
  </si>
  <si>
    <t>ชำระแล้ว</t>
  </si>
  <si>
    <t>หุ้นสามัญ</t>
  </si>
  <si>
    <t>กำไรสำหรับงวด</t>
  </si>
  <si>
    <t>งบกระแสเงินสด</t>
  </si>
  <si>
    <t>กระแสเงินสดจากกิจกรรมดำเนินงาน</t>
  </si>
  <si>
    <t>กำไร(ขาดทุน)ก่อนภาษี</t>
  </si>
  <si>
    <t>รายการปรับกระทบกำไร(ขาดทุน)ก่อนภาษีเป็นเงินสดรับ(จ่าย)</t>
  </si>
  <si>
    <t>จากกิจกรรมดำเนินงาน</t>
  </si>
  <si>
    <t xml:space="preserve">   (กำไร)ขาดทุนจากการเปลี่ยนแปลงมูลค่าของ</t>
  </si>
  <si>
    <t xml:space="preserve">      สินทรัพย์ทางการเงินหมุนเวียนอื่น</t>
  </si>
  <si>
    <t xml:space="preserve">   กำไรจากการเปลี่ยนแปลงมูลค่ายุติธรรม</t>
  </si>
  <si>
    <t xml:space="preserve">      ของสัญญาซื้อขายเงินตราต่างประเทศที่ยังไม่เกิดขึ้นจริง</t>
  </si>
  <si>
    <t xml:space="preserve">   ตัดจำหน่ายลูกหนี้การค้าและลูกหนี้อื่น</t>
  </si>
  <si>
    <t xml:space="preserve">   ผลขาดทุนด้านเครดิตที่คาดว่าจะเกิดขึ้นของรายได้ค้างรับลดลง</t>
  </si>
  <si>
    <t xml:space="preserve">   ผลขาดทุนด้านเครดิตที่คาดว่าจะเกิดขึ้นของเงินให้กู้ยืมระยะสั้นแก่</t>
  </si>
  <si>
    <t xml:space="preserve">      บริษัทย่อยเพิ่มขึ้น </t>
  </si>
  <si>
    <t xml:space="preserve">   การปรับลดราคาทุนของสินค้าคงเหลือให้เป็นมูลค่าสุทธิที่จะได้รับลดลง</t>
  </si>
  <si>
    <t xml:space="preserve">   ผลขาดทุนด้านเครดิตที่คาดว่าจะเกิดขึ้นของสินทรัพย์ทางการเงินไม่หมุนเวียนอื่นลดลง</t>
  </si>
  <si>
    <t xml:space="preserve">   ตัดจำหน่ายภาษีเงินได้ถูกหัก ณ ที่จ่าย</t>
  </si>
  <si>
    <t xml:space="preserve">   ขาดทุนจากการเปลี่ยนแปลงมูลค่ายุติธรรมของอสังหาริมทรัพย์เพื่อการลงทุน  </t>
  </si>
  <si>
    <t xml:space="preserve">   ค่าเสื่อมราคาอาคารและอุปกรณ์</t>
  </si>
  <si>
    <t xml:space="preserve">   ค่าเสื่อมราคาสินทรัพย์สิทธิการใช้</t>
  </si>
  <si>
    <t xml:space="preserve">   กำไรจากการจำหน่ายสินทรัพย์ไม่มีตัวตน</t>
  </si>
  <si>
    <t xml:space="preserve">   ดอกเบี้ยจ่ายของหนี้สินตามสัญญาเช่าตัดบัญชี</t>
  </si>
  <si>
    <t xml:space="preserve">   ดอกเบี้ยรับตามสัญญาเช่าตัดบัญชี</t>
  </si>
  <si>
    <t xml:space="preserve">   ตัดจำหน่ายอุปกรณ์</t>
  </si>
  <si>
    <t xml:space="preserve">   ค่าเผื่อการด้อยค่าของอุปกรณ์ลดลง</t>
  </si>
  <si>
    <t xml:space="preserve">   ค่าตัดจำหน่ายสินทรัพย์ไม่มีตัวตน</t>
  </si>
  <si>
    <t xml:space="preserve">   สำรองผลประโยชน์ระยะยาวของพนักงานเพิ่มขึ้น</t>
  </si>
  <si>
    <t xml:space="preserve">   เงินปันผลรับ</t>
  </si>
  <si>
    <t xml:space="preserve">   รายได้ทางการเงิน</t>
  </si>
  <si>
    <t xml:space="preserve">   ค่าใช้จ่ายดอกเบี้ย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</si>
  <si>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</si>
  <si>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</si>
  <si>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>งบกระแสเงินสด (ต่อ)</t>
  </si>
  <si>
    <t>2566</t>
  </si>
  <si>
    <t>กระแสเงินสดจากกิจกรรมดำเนินงาน (ต่อ)</t>
  </si>
  <si>
    <t>สินทรัพย์ดำเนินงาน(เพิ่มขึ้น)ลดลง</t>
  </si>
  <si>
    <t xml:space="preserve">   ลูกหนี้การค้าและลูกหนี้อื่น</t>
  </si>
  <si>
    <t xml:space="preserve">   รายได้ค้างรับ</t>
  </si>
  <si>
    <t xml:space="preserve">   สินค้าคงเหลือ</t>
  </si>
  <si>
    <t xml:space="preserve">   สินทรัพย์ทางการเงินหมุนเวียนอื่น</t>
  </si>
  <si>
    <t xml:space="preserve">   สินทรัพย์หมุนเวียนอื่น</t>
  </si>
  <si>
    <t xml:space="preserve">   สินทรัพย์ทางการเงินไม่หมุนเวียนอื่น</t>
  </si>
  <si>
    <t xml:space="preserve">   สินทรัพย์ไม่หมุนเวียนอื่น</t>
  </si>
  <si>
    <t>หนี้สินดำเนินงานเพิ่มขึ้น(ลดลง)</t>
  </si>
  <si>
    <t xml:space="preserve">   เจ้าหนี้การค้าและเจ้าหนี้อื่น</t>
  </si>
  <si>
    <t xml:space="preserve">   หนี้สินทางการเงินหมุนเวียนอื่น</t>
  </si>
  <si>
    <t xml:space="preserve">   หนี้สินหมุนเวียนอื่น</t>
  </si>
  <si>
    <t xml:space="preserve">   หนี้สินทางการเงินไม่หมุนเวียนอื่น</t>
  </si>
  <si>
    <t xml:space="preserve">   หนี้สินไม่หมุนเวียนอื่น</t>
  </si>
  <si>
    <t xml:space="preserve"> เงินสดจาก(ใช้ไปใน)กิจกรรมดำเนินงาน</t>
  </si>
  <si>
    <t xml:space="preserve">   ผลประโยชน์พนักงานจ่ายจริงในระหว่างงวด</t>
  </si>
  <si>
    <t xml:space="preserve">   เงินสดจ่ายดอกเบี้ย</t>
  </si>
  <si>
    <t xml:space="preserve">   เงินสดจ่ายภาษีเงินได้</t>
  </si>
  <si>
    <t xml:space="preserve">   เงินสดรับจากภาษีเงินได้ถูกหัก ณ ที่จ่ายได้รับคืน</t>
  </si>
  <si>
    <t xml:space="preserve">   เงินสดรับจากการขอคืนภาษีมูลค่าเพิ่ม</t>
  </si>
  <si>
    <t>กระแสเงินสดสุทธิจาก(ใช้ไปใน)กิจกรรมดำเนินงาน</t>
  </si>
  <si>
    <t>กระแสเงินสดจากกิจกรรมลงทุน</t>
  </si>
  <si>
    <t>เงินสดจ่ายเพื่อให้กู้ยืมระยะสั้นแก่กิจการที่เกี่ยวข้องกัน</t>
  </si>
  <si>
    <t>เงินสดรับคืนจากการให้กู้ยืมระยะสั้นแก่กิจการที่เกี่ยวข้องกัน</t>
  </si>
  <si>
    <t>เงินสดรับคืนจากการให้กู้ยืมระยะสั้นแก่กิจการที่ไม่เกี่ยวข้องกัน</t>
  </si>
  <si>
    <t xml:space="preserve">เงินสดจ่ายเพื่อให้กู้ยืมระยะสั้นแก่พนักงาน </t>
  </si>
  <si>
    <t>เงินสดรับคืนจากการให้กู้ยืมระยะสั้นแก่พนักงาน</t>
  </si>
  <si>
    <t>เงินสดจ่ายจากการซื้อเงินลงทุนเพิ่มเติมในบริษัทย่อย</t>
  </si>
  <si>
    <t>เงินสดรับจากดอกเบี้ย</t>
  </si>
  <si>
    <t>เงินสดรับจากเงินปันผลรับจากเงินลงทุนในตราสารทุนในความต้องการของตลาด</t>
  </si>
  <si>
    <t>เงินสดรับจากเงินปันผลรับจากบริษัทย่อย</t>
  </si>
  <si>
    <t>เงินฝากธนาคารที่มีภาระค้ำประกันเพิ่มขึ้น</t>
  </si>
  <si>
    <t>เงินสดรับจากการให้เช่าสินทรัพย์ตามสัญญาเช่าเงินทุน</t>
  </si>
  <si>
    <t>เงินสดรับจากการจำหน่ายอุปกรณ์</t>
  </si>
  <si>
    <t>เงินสดจ่ายเพื่อซื้ออุปกรณ์และอุปกรณ์ระหว่างติดตั้ง</t>
  </si>
  <si>
    <t>เงินสดจ่ายเพื่อซื้อสินทรัพย์ไม่มีตัวตน</t>
  </si>
  <si>
    <t>เงินสดรับจากการจำหน่ายสินทรัพย์ไม่มีตัวตน</t>
  </si>
  <si>
    <t>กระแสเงินสดสุทธิจาก(ใช้ไปใน)กิจกรรมลงทุน</t>
  </si>
  <si>
    <t>กระแสเงินสดจากกิจกรรมจัดหาเงิน</t>
  </si>
  <si>
    <t>เงินเบิกเกินบัญชีธนาคารเพิ่มขึ้น(ลดลง)</t>
  </si>
  <si>
    <t>เงินสดรับจากการกู้ยืมระยะสั้นจากสถาบันการเงิน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</si>
  <si>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</si>
  <si>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เจ้าหนี้ทรัสต์รีซีทเพิ่มขึ้น(ลดลง)</t>
  </si>
  <si>
    <t>เงินสดรับจากการกู้ยืมระยะสั้นจากบริษัทที่เกี่ยวข้องกัน</t>
  </si>
  <si>
    <t>เงินสดจ่ายชำระเงินกู้ยืมระยะสั้นจากกิจการที่เกี่ยวข้องกัน</t>
  </si>
  <si>
    <t xml:space="preserve">เงินสดจ่ายชำระเงินกู้ยืมระยะสั้นจากกิจการที่ไม่เกี่ยวข้องกัน </t>
  </si>
  <si>
    <t>เงินสดรับจากการออกหุ้นกู้แปลงสภาพ</t>
  </si>
  <si>
    <t>เงินสดรับจากการกู้ยืมระยะยาวจากสถาบันการเงิน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</si>
  <si>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</si>
  <si>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เงินสดจ่ายชำระหนี้สินตามสัญญาเช่า</t>
  </si>
  <si>
    <t xml:space="preserve">   ลดลงจากการจ่ายเงินปันผลของบริษัทย่อย</t>
  </si>
  <si>
    <t>กระแสเงินสดสุทธิจาก(ใช้ไปใน)กิจกรรมจัดหาเงิน</t>
  </si>
  <si>
    <t>ผลต่างจากการแปลงค่างบการเงินเพิ่มขึ้น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</si>
  <si>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</si>
  <si>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 ณ วันต้นงวด</t>
  </si>
  <si>
    <t xml:space="preserve">เงินสดและรายการเทียบเท่าเงินสด ณ วันสิ้นงวด  </t>
  </si>
  <si>
    <t>ข้อมูลกระแสเงินสดเปิดเผยเพิ่มเติม</t>
  </si>
  <si>
    <t>รายการที่ไม่ใช่เงินสด</t>
  </si>
  <si>
    <t xml:space="preserve">  โอนผลขาดทุนด้านเครดิตที่คาดว่าจะเกิดขึ้นของลูกหนี้ระยะยาวอื่น</t>
  </si>
  <si>
    <t xml:space="preserve">     ไปเป็นส่วนที่ถึงกำหนดชำระภายในหนึ่งปี</t>
  </si>
  <si>
    <t xml:space="preserve">   โอนลูกหนี้ระยะยาวอื่นไปเป็นส่วนที่ถึงกำหนดชำระภายในหนึ่งปี</t>
  </si>
  <si>
    <t xml:space="preserve">   โอนสินทรัพย์ไม่มีตัวตนเป็นอุปกรณ์</t>
  </si>
  <si>
    <t xml:space="preserve">   สินทรัพย์สิทธิการใช้เพิ่มขึ้น</t>
  </si>
  <si>
    <t xml:space="preserve">   เจ้าหนี้ค่าอุปกรณ์เพิ่มขึ้น(ลดลง)</t>
  </si>
  <si>
    <t xml:space="preserve">   ลูกหนี้ค่าอุปกรณ์ลดลง</t>
  </si>
  <si>
    <t xml:space="preserve">   การแปลงสภาพหุ้นกู้เป็นหุ้นสามัญของบริษัทย่อย</t>
  </si>
  <si>
    <t xml:space="preserve">   ขาดทุนจากการลดมูลค่าเงินลงทุนในบริษัทย่อย</t>
  </si>
  <si>
    <t xml:space="preserve">   เงินสดจ่ายฟ้องร้องคดีความ</t>
  </si>
  <si>
    <t>เงินสดรับจากการใช้สิทธิซื้อหุ้นสามัญตามใบสำคัญแสดงสิทธิ</t>
  </si>
  <si>
    <t>ส่วนเกิน(ต่ำกว่า)ทุน</t>
  </si>
  <si>
    <t xml:space="preserve">   โอนอุปกรณ์เป็นค่าใช้จ่าย</t>
  </si>
  <si>
    <t xml:space="preserve">   โอนกลับประมาณการหนี้สิน</t>
  </si>
  <si>
    <t xml:space="preserve">   โอนกลับการด้อยค่าของสินทรัพย์ไม่หมุนเวียนอื่น</t>
  </si>
  <si>
    <t xml:space="preserve">   เจ้าหนี้ค่าซื้อสินทรัพย์ไม่มีตัวตนเพิ่มขึ้น</t>
  </si>
  <si>
    <t xml:space="preserve">         มูลค่าหุ้นละ 1 บาท)</t>
  </si>
  <si>
    <t xml:space="preserve">         (31 ธันวาคม 2566: หุ้นสามัญ 1,006,504,143 หุ้น </t>
  </si>
  <si>
    <t>การใช้สิทธิใบสำคัญแสดงสิทธิ (หมายเหตุ 17)</t>
  </si>
  <si>
    <t xml:space="preserve">   โอนอุปกรณ์เป็นต้นทุนโครงการ</t>
  </si>
  <si>
    <t xml:space="preserve">   โอนสินทรัพย์ไม่หมุนเวียนอื่นเป็นสินทรัพย์ไม่มีตัวตน</t>
  </si>
  <si>
    <t xml:space="preserve">   กำไรจากการจำหน่ายอุปกรณ์ </t>
  </si>
  <si>
    <t xml:space="preserve">   ขาดทุนจากการตัดจำหน่ายสินทรัพย์สิทธิการใช้</t>
  </si>
  <si>
    <t xml:space="preserve">   ขาดทุนจากประมาณการหนี้สินระยะยาว</t>
  </si>
  <si>
    <t xml:space="preserve">   (กำไร)ขาดทุนจากอัตราแลกเปลี่ยนที่ยังไม่เกิดขึ้นจริง</t>
  </si>
  <si>
    <t xml:space="preserve">   ผลขาดทุนด้านเครดิตที่คาดว่าจะเกิดขึ้นของลูกหนี้การค้าและลูกหนี้อื่นเพื่มขึ้น(ลดลง)</t>
  </si>
  <si>
    <t>กระแสเงินสดสุทธิจากการชำระบัญชีของบริษัทย่อย</t>
  </si>
  <si>
    <t xml:space="preserve">   โอนสินทรัพย์ทางการเงินไม่หมุนเวียนอื่นไปเป็นสินทรัพย์ทางการเงินหมุนเวียนอื่น</t>
  </si>
  <si>
    <t xml:space="preserve">   โอนสินค้าคงเหลือเป็นอุปกรณ์</t>
  </si>
  <si>
    <t xml:space="preserve">   โอนสินทรัพย์ไปเป็นค่าใช้จ่ายโครงการรอตัดบัญชี</t>
  </si>
  <si>
    <t>ส่วนเกินทุนจากการเปลี่ยนแปลงสัดส่วนการถือหุ้นในบริษัทย่อย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</si>
</sst>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_);\(#,##0.0\)"/>
    <numFmt numFmtId="166" formatCode="#,##0.0_);[Red]\(#,##0.0\)"/>
    <numFmt numFmtId="167" formatCode="00000"/>
    <numFmt numFmtId="168" formatCode="#,##0;\(#,##0\)"/>
    <numFmt numFmtId="169" formatCode="\$#,##0.00;\(\$#,##0.00\)"/>
    <numFmt numFmtId="170" formatCode="\$#,##0;\(\$#,##0\)"/>
    <numFmt numFmtId="171" formatCode="_(* #,##0_);_(* \(#,##0\);_(* &quot;-&quot;??_);_(@_)"/>
    <numFmt numFmtId="172" formatCode="_(* #,##0.000_);_(* \(#,##0.000\);_(* &quot;-&quot;??_);_(@_)"/>
    <numFmt numFmtId="173" formatCode="#,##0.000_);\(#,##0.000\)"/>
  </numFmts>
  <fonts count="2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10"/>
      <name val="Times New Roman"/>
      <family val="1"/>
    </font>
    <font>
      <sz val="8"/>
      <name val="Arial"/>
      <family val="2"/>
    </font>
    <font>
      <sz val="7"/>
      <name val="Small Fonts"/>
      <family val="2"/>
    </font>
    <font>
      <sz val="15"/>
      <name val="CordiaUPC"/>
      <family val="1"/>
    </font>
    <font>
      <sz val="10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u/>
      <sz val="14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i/>
      <u/>
      <sz val="14"/>
      <name val="Angsana New"/>
      <family val="1"/>
    </font>
    <font>
      <i/>
      <sz val="14"/>
      <color indexed="8"/>
      <name val="Angsana New"/>
      <family val="1"/>
    </font>
    <font>
      <b/>
      <i/>
      <u/>
      <sz val="14"/>
      <name val="Angsana New"/>
      <family val="1"/>
    </font>
    <font>
      <u/>
      <sz val="14"/>
      <color indexed="8"/>
      <name val="Angsana New"/>
      <family val="1"/>
    </font>
    <font>
      <b/>
      <i/>
      <sz val="14"/>
      <color indexed="8"/>
      <name val="Angsana New"/>
      <family val="1"/>
    </font>
    <font>
      <u val="singleAccounting"/>
      <sz val="14"/>
      <name val="Angsana New"/>
      <family val="1"/>
    </font>
    <font>
      <i/>
      <strike/>
      <sz val="14"/>
      <name val="Angsana New"/>
      <family val="1"/>
    </font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b/>
      <sz val="14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" fontId="1" fillId="0" borderId="0" applyFont="0" applyFill="0" applyBorder="0" applyAlignment="0" applyProtection="0"/>
    <xf numFmtId="168" fontId="3" fillId="0" borderId="0"/>
    <xf numFmtId="164" fontId="2" fillId="0" borderId="0" applyFont="0" applyFill="0" applyBorder="0" applyAlignment="0" applyProtection="0"/>
    <xf numFmtId="169" fontId="3" fillId="0" borderId="0"/>
    <xf numFmtId="170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6" fontId="6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0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7" fillId="0" borderId="2" applyNumberFormat="0" applyFill="0" applyAlignment="0" applyProtection="0">
      <alignment horizontal="center" vertical="center"/>
    </xf>
  </cellStyleXfs>
  <cellXfs count="149">
    <xf numFmtId="0" fontId="0" fillId="0" borderId="0" xfId="0"/>
    <xf numFmtId="9" fontId="9" fillId="0" borderId="0" xfId="16" applyFont="1" applyFill="1" applyAlignment="1"/>
    <xf numFmtId="3" fontId="10" fillId="0" borderId="0" xfId="1" applyNumberFormat="1" applyFont="1" applyFill="1" applyAlignment="1">
      <alignment horizontal="center"/>
    </xf>
    <xf numFmtId="4" fontId="9" fillId="0" borderId="0" xfId="1" applyFont="1" applyFill="1"/>
    <xf numFmtId="164" fontId="9" fillId="0" borderId="0" xfId="3" applyFont="1" applyFill="1"/>
    <xf numFmtId="4" fontId="13" fillId="0" borderId="0" xfId="1" applyFont="1" applyFill="1" applyAlignment="1">
      <alignment horizontal="left"/>
    </xf>
    <xf numFmtId="9" fontId="9" fillId="0" borderId="0" xfId="18" applyFont="1" applyFill="1" applyAlignment="1"/>
    <xf numFmtId="37" fontId="8" fillId="0" borderId="0" xfId="15" applyNumberFormat="1" applyFont="1" applyAlignment="1">
      <alignment horizontal="left"/>
    </xf>
    <xf numFmtId="37" fontId="10" fillId="0" borderId="0" xfId="15" applyNumberFormat="1" applyFont="1" applyAlignment="1">
      <alignment horizontal="center"/>
    </xf>
    <xf numFmtId="38" fontId="9" fillId="0" borderId="0" xfId="15" applyNumberFormat="1" applyFont="1" applyAlignment="1">
      <alignment horizontal="center"/>
    </xf>
    <xf numFmtId="37" fontId="9" fillId="0" borderId="0" xfId="15" applyNumberFormat="1" applyFont="1" applyAlignment="1">
      <alignment horizontal="center"/>
    </xf>
    <xf numFmtId="37" fontId="9" fillId="0" borderId="0" xfId="15" applyNumberFormat="1" applyFont="1"/>
    <xf numFmtId="37" fontId="13" fillId="0" borderId="0" xfId="0" applyNumberFormat="1" applyFont="1" applyAlignment="1">
      <alignment horizontal="left"/>
    </xf>
    <xf numFmtId="37" fontId="15" fillId="0" borderId="0" xfId="0" applyNumberFormat="1" applyFont="1" applyAlignment="1">
      <alignment horizontal="centerContinuous"/>
    </xf>
    <xf numFmtId="41" fontId="13" fillId="0" borderId="0" xfId="0" applyNumberFormat="1" applyFont="1" applyAlignment="1">
      <alignment horizontal="centerContinuous"/>
    </xf>
    <xf numFmtId="37" fontId="13" fillId="0" borderId="0" xfId="0" applyNumberFormat="1" applyFont="1" applyAlignment="1">
      <alignment horizontal="centerContinuous"/>
    </xf>
    <xf numFmtId="38" fontId="9" fillId="0" borderId="0" xfId="15" applyNumberFormat="1" applyFont="1"/>
    <xf numFmtId="41" fontId="13" fillId="0" borderId="0" xfId="0" applyNumberFormat="1" applyFont="1" applyAlignment="1">
      <alignment horizontal="right"/>
    </xf>
    <xf numFmtId="37" fontId="9" fillId="0" borderId="3" xfId="15" applyNumberFormat="1" applyFont="1" applyBorder="1" applyAlignment="1">
      <alignment horizontal="center"/>
    </xf>
    <xf numFmtId="37" fontId="9" fillId="0" borderId="3" xfId="15" applyNumberFormat="1" applyFont="1" applyBorder="1"/>
    <xf numFmtId="37" fontId="17" fillId="0" borderId="0" xfId="0" applyNumberFormat="1" applyFont="1" applyAlignment="1">
      <alignment horizontal="center"/>
    </xf>
    <xf numFmtId="37" fontId="15" fillId="0" borderId="0" xfId="0" applyNumberFormat="1" applyFont="1" applyAlignment="1">
      <alignment horizontal="center"/>
    </xf>
    <xf numFmtId="37" fontId="13" fillId="0" borderId="0" xfId="0" applyNumberFormat="1" applyFont="1"/>
    <xf numFmtId="38" fontId="13" fillId="0" borderId="0" xfId="0" applyNumberFormat="1" applyFont="1" applyAlignment="1">
      <alignment horizontal="center"/>
    </xf>
    <xf numFmtId="37" fontId="12" fillId="0" borderId="0" xfId="0" applyNumberFormat="1" applyFont="1" applyAlignment="1">
      <alignment horizontal="left"/>
    </xf>
    <xf numFmtId="37" fontId="12" fillId="0" borderId="0" xfId="0" applyNumberFormat="1" applyFont="1"/>
    <xf numFmtId="37" fontId="18" fillId="0" borderId="0" xfId="0" applyNumberFormat="1" applyFont="1" applyAlignment="1">
      <alignment horizontal="center"/>
    </xf>
    <xf numFmtId="0" fontId="13" fillId="0" borderId="3" xfId="0" applyFont="1" applyBorder="1" applyAlignment="1">
      <alignment horizontal="center"/>
    </xf>
    <xf numFmtId="37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7" fontId="9" fillId="0" borderId="0" xfId="15" applyNumberFormat="1" applyFont="1" applyAlignment="1">
      <alignment horizontal="left"/>
    </xf>
    <xf numFmtId="37" fontId="11" fillId="0" borderId="0" xfId="15" applyNumberFormat="1" applyFont="1" applyAlignment="1">
      <alignment horizontal="center"/>
    </xf>
    <xf numFmtId="0" fontId="9" fillId="0" borderId="0" xfId="15" applyFont="1" applyAlignment="1">
      <alignment horizontal="center"/>
    </xf>
    <xf numFmtId="0" fontId="11" fillId="0" borderId="0" xfId="15" applyFont="1" applyAlignment="1">
      <alignment horizontal="center"/>
    </xf>
    <xf numFmtId="0" fontId="11" fillId="0" borderId="0" xfId="15" applyFont="1" applyAlignment="1">
      <alignment horizontal="right"/>
    </xf>
    <xf numFmtId="37" fontId="8" fillId="0" borderId="0" xfId="15" applyNumberFormat="1" applyFont="1"/>
    <xf numFmtId="41" fontId="9" fillId="0" borderId="0" xfId="15" applyNumberFormat="1" applyFont="1"/>
    <xf numFmtId="0" fontId="9" fillId="0" borderId="0" xfId="15" quotePrefix="1" applyFont="1" applyAlignment="1">
      <alignment horizontal="left"/>
    </xf>
    <xf numFmtId="37" fontId="9" fillId="0" borderId="0" xfId="15" quotePrefix="1" applyNumberFormat="1" applyFont="1" applyAlignment="1">
      <alignment horizontal="left"/>
    </xf>
    <xf numFmtId="41" fontId="9" fillId="0" borderId="0" xfId="15" applyNumberFormat="1" applyFont="1" applyAlignment="1">
      <alignment horizontal="right"/>
    </xf>
    <xf numFmtId="0" fontId="9" fillId="0" borderId="0" xfId="15" applyFont="1" applyAlignment="1">
      <alignment horizontal="left"/>
    </xf>
    <xf numFmtId="37" fontId="20" fillId="0" borderId="0" xfId="15" applyNumberFormat="1" applyFont="1" applyAlignment="1">
      <alignment horizontal="center"/>
    </xf>
    <xf numFmtId="41" fontId="9" fillId="0" borderId="6" xfId="15" applyNumberFormat="1" applyFont="1" applyBorder="1" applyAlignment="1">
      <alignment horizontal="right"/>
    </xf>
    <xf numFmtId="41" fontId="9" fillId="0" borderId="0" xfId="15" applyNumberFormat="1" applyFont="1" applyAlignment="1">
      <alignment horizontal="center"/>
    </xf>
    <xf numFmtId="0" fontId="9" fillId="0" borderId="0" xfId="15" applyFont="1"/>
    <xf numFmtId="41" fontId="9" fillId="0" borderId="9" xfId="15" applyNumberFormat="1" applyFont="1" applyBorder="1" applyAlignment="1">
      <alignment horizontal="right"/>
    </xf>
    <xf numFmtId="41" fontId="9" fillId="0" borderId="10" xfId="15" applyNumberFormat="1" applyFont="1" applyBorder="1" applyAlignment="1">
      <alignment horizontal="right"/>
    </xf>
    <xf numFmtId="41" fontId="9" fillId="0" borderId="3" xfId="15" applyNumberFormat="1" applyFont="1" applyBorder="1" applyAlignment="1">
      <alignment horizontal="right"/>
    </xf>
    <xf numFmtId="41" fontId="9" fillId="0" borderId="5" xfId="15" applyNumberFormat="1" applyFont="1" applyBorder="1" applyAlignment="1">
      <alignment horizontal="right"/>
    </xf>
    <xf numFmtId="37" fontId="9" fillId="0" borderId="0" xfId="15" applyNumberFormat="1" applyFont="1" applyAlignment="1">
      <alignment horizontal="centerContinuous"/>
    </xf>
    <xf numFmtId="37" fontId="10" fillId="0" borderId="0" xfId="15" applyNumberFormat="1" applyFont="1" applyAlignment="1">
      <alignment horizontal="centerContinuous"/>
    </xf>
    <xf numFmtId="38" fontId="9" fillId="0" borderId="0" xfId="15" applyNumberFormat="1" applyFont="1" applyAlignment="1">
      <alignment horizontal="centerContinuous"/>
    </xf>
    <xf numFmtId="37" fontId="10" fillId="0" borderId="0" xfId="0" applyNumberFormat="1" applyFont="1" applyAlignment="1">
      <alignment horizontal="center"/>
    </xf>
    <xf numFmtId="41" fontId="9" fillId="0" borderId="9" xfId="15" applyNumberFormat="1" applyFont="1" applyBorder="1"/>
    <xf numFmtId="41" fontId="10" fillId="0" borderId="0" xfId="15" applyNumberFormat="1" applyFont="1" applyAlignment="1">
      <alignment horizontal="center"/>
    </xf>
    <xf numFmtId="41" fontId="9" fillId="0" borderId="3" xfId="15" applyNumberFormat="1" applyFont="1" applyBorder="1"/>
    <xf numFmtId="41" fontId="9" fillId="0" borderId="5" xfId="15" applyNumberFormat="1" applyFont="1" applyBorder="1"/>
    <xf numFmtId="165" fontId="10" fillId="0" borderId="0" xfId="15" applyNumberFormat="1" applyFont="1" applyAlignment="1">
      <alignment horizontal="center"/>
    </xf>
    <xf numFmtId="41" fontId="9" fillId="0" borderId="3" xfId="15" applyNumberFormat="1" applyFont="1" applyBorder="1" applyAlignment="1">
      <alignment horizontal="center"/>
    </xf>
    <xf numFmtId="37" fontId="9" fillId="0" borderId="8" xfId="15" applyNumberFormat="1" applyFont="1" applyBorder="1"/>
    <xf numFmtId="37" fontId="16" fillId="0" borderId="0" xfId="15" applyNumberFormat="1" applyFont="1"/>
    <xf numFmtId="37" fontId="9" fillId="0" borderId="0" xfId="15" applyNumberFormat="1" applyFont="1" applyAlignment="1">
      <alignment horizontal="right"/>
    </xf>
    <xf numFmtId="38" fontId="9" fillId="0" borderId="3" xfId="15" applyNumberFormat="1" applyFont="1" applyBorder="1" applyAlignment="1">
      <alignment horizontal="center"/>
    </xf>
    <xf numFmtId="37" fontId="14" fillId="0" borderId="0" xfId="15" applyNumberFormat="1" applyFont="1" applyAlignment="1">
      <alignment horizontal="center"/>
    </xf>
    <xf numFmtId="0" fontId="11" fillId="0" borderId="0" xfId="15" quotePrefix="1" applyFont="1" applyAlignment="1">
      <alignment horizontal="center"/>
    </xf>
    <xf numFmtId="37" fontId="8" fillId="0" borderId="0" xfId="0" applyNumberFormat="1" applyFont="1" applyAlignment="1">
      <alignment horizontal="left"/>
    </xf>
    <xf numFmtId="37" fontId="8" fillId="0" borderId="0" xfId="0" applyNumberFormat="1" applyFont="1"/>
    <xf numFmtId="41" fontId="9" fillId="0" borderId="0" xfId="0" applyNumberFormat="1" applyFont="1"/>
    <xf numFmtId="37" fontId="9" fillId="0" borderId="0" xfId="0" applyNumberFormat="1" applyFont="1"/>
    <xf numFmtId="37" fontId="9" fillId="0" borderId="0" xfId="0" applyNumberFormat="1" applyFont="1" applyAlignment="1">
      <alignment horizontal="left"/>
    </xf>
    <xf numFmtId="41" fontId="9" fillId="0" borderId="0" xfId="0" applyNumberFormat="1" applyFont="1" applyAlignment="1">
      <alignment horizontal="right"/>
    </xf>
    <xf numFmtId="37" fontId="13" fillId="0" borderId="0" xfId="0" applyNumberFormat="1" applyFont="1" applyAlignment="1">
      <alignment horizontal="left" indent="1"/>
    </xf>
    <xf numFmtId="41" fontId="13" fillId="0" borderId="0" xfId="0" applyNumberFormat="1" applyFont="1"/>
    <xf numFmtId="41" fontId="13" fillId="0" borderId="0" xfId="0" applyNumberFormat="1" applyFont="1" applyAlignment="1">
      <alignment horizontal="left"/>
    </xf>
    <xf numFmtId="41" fontId="9" fillId="0" borderId="7" xfId="0" applyNumberFormat="1" applyFont="1" applyBorder="1" applyAlignment="1">
      <alignment horizontal="right"/>
    </xf>
    <xf numFmtId="37" fontId="9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center"/>
    </xf>
    <xf numFmtId="41" fontId="9" fillId="0" borderId="3" xfId="0" applyNumberFormat="1" applyFont="1" applyBorder="1"/>
    <xf numFmtId="41" fontId="9" fillId="0" borderId="6" xfId="0" applyNumberFormat="1" applyFont="1" applyBorder="1" applyAlignment="1">
      <alignment horizontal="right"/>
    </xf>
    <xf numFmtId="41" fontId="9" fillId="0" borderId="0" xfId="0" applyNumberFormat="1" applyFont="1" applyAlignment="1">
      <alignment horizontal="center"/>
    </xf>
    <xf numFmtId="37" fontId="13" fillId="0" borderId="0" xfId="0" applyNumberFormat="1" applyFont="1" applyAlignment="1">
      <alignment horizontal="right"/>
    </xf>
    <xf numFmtId="37" fontId="10" fillId="0" borderId="0" xfId="0" applyNumberFormat="1" applyFont="1"/>
    <xf numFmtId="41" fontId="13" fillId="0" borderId="6" xfId="0" applyNumberFormat="1" applyFont="1" applyBorder="1" applyAlignment="1">
      <alignment horizontal="right"/>
    </xf>
    <xf numFmtId="41" fontId="13" fillId="0" borderId="3" xfId="0" applyNumberFormat="1" applyFont="1" applyBorder="1" applyAlignment="1">
      <alignment horizontal="right"/>
    </xf>
    <xf numFmtId="41" fontId="9" fillId="0" borderId="4" xfId="0" applyNumberFormat="1" applyFont="1" applyBorder="1" applyAlignment="1">
      <alignment horizontal="right"/>
    </xf>
    <xf numFmtId="171" fontId="9" fillId="0" borderId="0" xfId="0" applyNumberFormat="1" applyFont="1"/>
    <xf numFmtId="0" fontId="9" fillId="0" borderId="0" xfId="0" applyFont="1" applyAlignment="1">
      <alignment horizontal="right"/>
    </xf>
    <xf numFmtId="0" fontId="8" fillId="0" borderId="0" xfId="0" applyFont="1"/>
    <xf numFmtId="171" fontId="8" fillId="0" borderId="0" xfId="0" quotePrefix="1" applyNumberFormat="1" applyFont="1"/>
    <xf numFmtId="0" fontId="8" fillId="0" borderId="0" xfId="0" applyFont="1" applyAlignment="1">
      <alignment horizontal="left"/>
    </xf>
    <xf numFmtId="38" fontId="9" fillId="0" borderId="0" xfId="0" applyNumberFormat="1" applyFont="1" applyAlignment="1">
      <alignment horizontal="centerContinuous"/>
    </xf>
    <xf numFmtId="171" fontId="9" fillId="0" borderId="0" xfId="0" applyNumberFormat="1" applyFont="1" applyAlignment="1">
      <alignment horizontal="center"/>
    </xf>
    <xf numFmtId="171" fontId="9" fillId="0" borderId="0" xfId="0" applyNumberFormat="1" applyFont="1" applyAlignment="1">
      <alignment wrapText="1"/>
    </xf>
    <xf numFmtId="171" fontId="9" fillId="0" borderId="3" xfId="0" applyNumberFormat="1" applyFont="1" applyBorder="1" applyAlignment="1">
      <alignment horizontal="center" wrapText="1"/>
    </xf>
    <xf numFmtId="171" fontId="9" fillId="0" borderId="3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71" fontId="9" fillId="0" borderId="0" xfId="0" quotePrefix="1" applyNumberFormat="1" applyFont="1" applyAlignment="1">
      <alignment horizontal="center"/>
    </xf>
    <xf numFmtId="171" fontId="9" fillId="0" borderId="0" xfId="0" applyNumberFormat="1" applyFont="1" applyAlignment="1">
      <alignment horizontal="center" wrapText="1"/>
    </xf>
    <xf numFmtId="171" fontId="19" fillId="0" borderId="0" xfId="0" applyNumberFormat="1" applyFont="1" applyAlignment="1">
      <alignment horizontal="center"/>
    </xf>
    <xf numFmtId="0" fontId="9" fillId="0" borderId="3" xfId="0" applyFont="1" applyBorder="1" applyAlignment="1">
      <alignment horizontal="center"/>
    </xf>
    <xf numFmtId="41" fontId="9" fillId="0" borderId="4" xfId="0" applyNumberFormat="1" applyFont="1" applyBorder="1"/>
    <xf numFmtId="38" fontId="9" fillId="0" borderId="0" xfId="15" applyNumberFormat="1" applyFont="1" applyAlignment="1">
      <alignment horizontal="right"/>
    </xf>
    <xf numFmtId="41" fontId="9" fillId="0" borderId="6" xfId="0" applyNumberFormat="1" applyFont="1" applyBorder="1"/>
    <xf numFmtId="37" fontId="10" fillId="0" borderId="0" xfId="15" applyNumberFormat="1" applyFont="1" applyAlignment="1">
      <alignment horizontal="right"/>
    </xf>
    <xf numFmtId="41" fontId="9" fillId="0" borderId="4" xfId="15" applyNumberFormat="1" applyFont="1" applyBorder="1"/>
    <xf numFmtId="0" fontId="10" fillId="0" borderId="0" xfId="0" applyFont="1" applyAlignment="1">
      <alignment horizontal="center"/>
    </xf>
    <xf numFmtId="171" fontId="9" fillId="0" borderId="0" xfId="0" applyNumberFormat="1" applyFont="1" applyAlignment="1">
      <alignment horizontal="right"/>
    </xf>
    <xf numFmtId="41" fontId="9" fillId="0" borderId="5" xfId="0" applyNumberFormat="1" applyFont="1" applyBorder="1" applyAlignment="1">
      <alignment horizontal="right"/>
    </xf>
    <xf numFmtId="171" fontId="9" fillId="0" borderId="4" xfId="0" applyNumberFormat="1" applyFont="1" applyBorder="1" applyAlignment="1">
      <alignment horizontal="center"/>
    </xf>
    <xf numFmtId="171" fontId="9" fillId="0" borderId="0" xfId="0" quotePrefix="1" applyNumberFormat="1" applyFont="1" applyAlignment="1">
      <alignment horizontal="left"/>
    </xf>
    <xf numFmtId="171" fontId="9" fillId="0" borderId="0" xfId="0" applyNumberFormat="1" applyFont="1" applyAlignment="1">
      <alignment horizontal="left"/>
    </xf>
    <xf numFmtId="172" fontId="9" fillId="0" borderId="5" xfId="0" applyNumberFormat="1" applyFont="1" applyBorder="1" applyAlignment="1">
      <alignment horizontal="right"/>
    </xf>
    <xf numFmtId="172" fontId="9" fillId="0" borderId="0" xfId="0" applyNumberFormat="1" applyFont="1"/>
    <xf numFmtId="172" fontId="9" fillId="0" borderId="0" xfId="0" applyNumberFormat="1" applyFont="1" applyAlignment="1">
      <alignment horizontal="right"/>
    </xf>
    <xf numFmtId="43" fontId="9" fillId="0" borderId="0" xfId="0" applyNumberFormat="1" applyFont="1"/>
    <xf numFmtId="37" fontId="9" fillId="0" borderId="5" xfId="15" applyNumberFormat="1" applyFont="1" applyBorder="1"/>
    <xf numFmtId="41" fontId="9" fillId="0" borderId="3" xfId="15" quotePrefix="1" applyNumberFormat="1" applyFont="1" applyBorder="1" applyAlignment="1">
      <alignment horizontal="center"/>
    </xf>
    <xf numFmtId="0" fontId="9" fillId="0" borderId="0" xfId="15" applyFont="1" applyAlignment="1">
      <alignment horizontal="right"/>
    </xf>
    <xf numFmtId="41" fontId="9" fillId="0" borderId="0" xfId="15" quotePrefix="1" applyNumberFormat="1" applyFont="1" applyAlignment="1">
      <alignment horizontal="center"/>
    </xf>
    <xf numFmtId="0" fontId="9" fillId="0" borderId="0" xfId="15" quotePrefix="1" applyFont="1" applyAlignment="1">
      <alignment horizontal="center"/>
    </xf>
    <xf numFmtId="37" fontId="10" fillId="0" borderId="0" xfId="15" applyNumberFormat="1" applyFont="1"/>
    <xf numFmtId="49" fontId="22" fillId="0" borderId="0" xfId="0" applyNumberFormat="1" applyFont="1"/>
    <xf numFmtId="49" fontId="23" fillId="0" borderId="0" xfId="0" applyNumberFormat="1" applyFont="1"/>
    <xf numFmtId="41" fontId="9" fillId="0" borderId="5" xfId="15" quotePrefix="1" applyNumberFormat="1" applyFont="1" applyBorder="1" applyAlignment="1">
      <alignment horizontal="center"/>
    </xf>
    <xf numFmtId="171" fontId="9" fillId="0" borderId="5" xfId="0" applyNumberFormat="1" applyFont="1" applyBorder="1" applyAlignment="1">
      <alignment horizontal="right"/>
    </xf>
    <xf numFmtId="173" fontId="9" fillId="0" borderId="5" xfId="0" applyNumberFormat="1" applyFont="1" applyBorder="1" applyAlignment="1">
      <alignment horizontal="right"/>
    </xf>
    <xf numFmtId="173" fontId="9" fillId="0" borderId="0" xfId="0" applyNumberFormat="1" applyFont="1"/>
    <xf numFmtId="173" fontId="9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/>
    </xf>
    <xf numFmtId="0" fontId="11" fillId="0" borderId="0" xfId="0" applyFont="1" applyAlignment="1">
      <alignment horizontal="center"/>
    </xf>
    <xf numFmtId="171" fontId="9" fillId="0" borderId="0" xfId="13" applyNumberFormat="1" applyFont="1"/>
    <xf numFmtId="41" fontId="9" fillId="0" borderId="0" xfId="14" applyNumberFormat="1" applyFont="1" applyAlignment="1">
      <alignment horizontal="right"/>
    </xf>
    <xf numFmtId="41" fontId="9" fillId="0" borderId="0" xfId="10" applyNumberFormat="1" applyFont="1" applyAlignment="1">
      <alignment horizontal="center"/>
    </xf>
    <xf numFmtId="41" fontId="9" fillId="0" borderId="0" xfId="10" applyNumberFormat="1" applyFont="1" applyAlignment="1">
      <alignment horizontal="right"/>
    </xf>
    <xf numFmtId="41" fontId="9" fillId="0" borderId="0" xfId="11" applyNumberFormat="1" applyFont="1" applyAlignment="1">
      <alignment horizontal="right"/>
    </xf>
    <xf numFmtId="41" fontId="9" fillId="0" borderId="3" xfId="0" applyNumberFormat="1" applyFont="1" applyBorder="1" applyAlignment="1">
      <alignment horizontal="center"/>
    </xf>
    <xf numFmtId="41" fontId="9" fillId="0" borderId="3" xfId="11" applyNumberFormat="1" applyFont="1" applyBorder="1" applyAlignment="1">
      <alignment horizontal="center"/>
    </xf>
    <xf numFmtId="41" fontId="9" fillId="0" borderId="3" xfId="0" applyNumberFormat="1" applyFont="1" applyBorder="1" applyAlignment="1">
      <alignment horizontal="right"/>
    </xf>
    <xf numFmtId="49" fontId="9" fillId="0" borderId="0" xfId="13" applyNumberFormat="1" applyFont="1" applyAlignment="1">
      <alignment horizontal="center"/>
    </xf>
    <xf numFmtId="171" fontId="9" fillId="0" borderId="0" xfId="13" applyNumberFormat="1" applyFont="1" applyAlignment="1">
      <alignment horizontal="center"/>
    </xf>
    <xf numFmtId="41" fontId="9" fillId="0" borderId="0" xfId="13" applyNumberFormat="1" applyFont="1" applyAlignment="1">
      <alignment horizontal="left"/>
    </xf>
    <xf numFmtId="41" fontId="9" fillId="0" borderId="0" xfId="11" applyNumberFormat="1" applyFont="1" applyAlignment="1">
      <alignment horizontal="center"/>
    </xf>
    <xf numFmtId="167" fontId="9" fillId="0" borderId="0" xfId="0" applyNumberFormat="1" applyFont="1"/>
    <xf numFmtId="37" fontId="9" fillId="0" borderId="3" xfId="15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71" fontId="9" fillId="0" borderId="3" xfId="0" applyNumberFormat="1" applyFont="1" applyBorder="1" applyAlignment="1">
      <alignment horizontal="center"/>
    </xf>
    <xf numFmtId="171" fontId="9" fillId="0" borderId="3" xfId="0" applyNumberFormat="1" applyFont="1" applyBorder="1" applyAlignment="1">
      <alignment horizontal="center" wrapText="1"/>
    </xf>
  </cellXfs>
  <cellStyles count="20">
    <cellStyle name="Comma" xfId="1" builtinId="3"/>
    <cellStyle name="comma zerodec" xfId="2" xr:uid="{699EDB2D-365A-4065-820E-5039E80E3B03}"/>
    <cellStyle name="Comma_Samart Corp" xfId="3" xr:uid="{8FA3466B-581C-4A2C-8D3D-289BBCCC2F6B}"/>
    <cellStyle name="Currency1" xfId="4" xr:uid="{8877C9D6-B052-4550-9884-6A60A71E300D}"/>
    <cellStyle name="Dollar (zero dec)" xfId="5" xr:uid="{53033CE3-05D5-449A-9A76-447AA93388E0}"/>
    <cellStyle name="Grey" xfId="6" xr:uid="{68DB5C70-9E3D-45A5-AD81-274A923FE44D}"/>
    <cellStyle name="Input [yellow]" xfId="7" xr:uid="{178AFCFD-B8EC-436B-A663-60EDDC3E97B5}"/>
    <cellStyle name="no dec" xfId="8" xr:uid="{A4167A3B-3AA0-47E8-8E56-0520FB895C5B}"/>
    <cellStyle name="Normal" xfId="0" builtinId="0"/>
    <cellStyle name="Normal - Style1" xfId="9" xr:uid="{7A678D94-5416-4276-AED0-1CB5E6AEF297}"/>
    <cellStyle name="Normal 2" xfId="10" xr:uid="{2CC54A33-EDFC-4697-955C-F488F14F57B5}"/>
    <cellStyle name="Normal 3" xfId="11" xr:uid="{8C7072D4-C95A-494A-8B0E-FC23DE29E460}"/>
    <cellStyle name="Normal 6" xfId="12" xr:uid="{65DC86CC-216B-4DBD-987F-F9717733E969}"/>
    <cellStyle name="Normal_BS&amp;PL_Thai_FS example_2008_22 Jan 09_TF_Q4'08" xfId="13" xr:uid="{DD2039BE-9A50-4680-B8D4-4DD1E4AA965E}"/>
    <cellStyle name="Normal_bs&amp;pl-t" xfId="14" xr:uid="{3AE8D651-5731-4E2E-BB98-D8150B55230C}"/>
    <cellStyle name="Normal_Samart Corp" xfId="15" xr:uid="{C53E2A5C-C25A-4897-A801-53DBF8C687DA}"/>
    <cellStyle name="Percent" xfId="16" builtinId="5"/>
    <cellStyle name="Percent [2]" xfId="17" xr:uid="{66F6CD7A-6448-4515-B92B-69D7458B0C62}"/>
    <cellStyle name="Percent 2" xfId="18" xr:uid="{A01619C7-A850-41DC-9069-46D1B04C6055}"/>
    <cellStyle name="Quantity" xfId="19" xr:uid="{98333F95-5107-4B94-804A-9A5CC71E8CD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7309" name="Line 1">
          <a:extLst>
            <a:ext uri="{FF2B5EF4-FFF2-40B4-BE49-F238E27FC236}">
              <a16:creationId xmlns:a16="http://schemas.microsoft.com/office/drawing/2014/main" id="{FC35CE94-2D6F-97B4-2598-E88E6DE5367C}"/>
            </a:ext>
          </a:extLst>
        </xdr:cNvPr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7310" name="Line 2">
          <a:extLst>
            <a:ext uri="{FF2B5EF4-FFF2-40B4-BE49-F238E27FC236}">
              <a16:creationId xmlns:a16="http://schemas.microsoft.com/office/drawing/2014/main" id="{E1B4E65D-AED5-D2DE-23E6-05EDD31F8C92}"/>
            </a:ext>
          </a:extLst>
        </xdr:cNvPr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7311" name="Line 3">
          <a:extLst>
            <a:ext uri="{FF2B5EF4-FFF2-40B4-BE49-F238E27FC236}">
              <a16:creationId xmlns:a16="http://schemas.microsoft.com/office/drawing/2014/main" id="{5CC55792-2A76-AD25-EC60-58E1B7677320}"/>
            </a:ext>
          </a:extLst>
        </xdr:cNvPr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7312" name="Line 4">
          <a:extLst>
            <a:ext uri="{FF2B5EF4-FFF2-40B4-BE49-F238E27FC236}">
              <a16:creationId xmlns:a16="http://schemas.microsoft.com/office/drawing/2014/main" id="{F93845E7-588C-B8A7-DD19-0008F3F23112}"/>
            </a:ext>
          </a:extLst>
        </xdr:cNvPr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5453" name="Line 1">
          <a:extLst>
            <a:ext uri="{FF2B5EF4-FFF2-40B4-BE49-F238E27FC236}">
              <a16:creationId xmlns:a16="http://schemas.microsoft.com/office/drawing/2014/main" id="{6D4FA3CD-073B-5C94-C87C-38D034C20875}"/>
            </a:ext>
          </a:extLst>
        </xdr:cNvPr>
        <xdr:cNvSpPr>
          <a:spLocks noChangeShapeType="1"/>
        </xdr:cNvSpPr>
      </xdr:nvSpPr>
      <xdr:spPr bwMode="auto">
        <a:xfrm>
          <a:off x="2124075" y="1850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5454" name="Line 2">
          <a:extLst>
            <a:ext uri="{FF2B5EF4-FFF2-40B4-BE49-F238E27FC236}">
              <a16:creationId xmlns:a16="http://schemas.microsoft.com/office/drawing/2014/main" id="{66CEFE64-C192-2CDD-E664-468AD4BE00FC}"/>
            </a:ext>
          </a:extLst>
        </xdr:cNvPr>
        <xdr:cNvSpPr>
          <a:spLocks noChangeShapeType="1"/>
        </xdr:cNvSpPr>
      </xdr:nvSpPr>
      <xdr:spPr bwMode="auto">
        <a:xfrm>
          <a:off x="2124075" y="1850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5455" name="Line 3">
          <a:extLst>
            <a:ext uri="{FF2B5EF4-FFF2-40B4-BE49-F238E27FC236}">
              <a16:creationId xmlns:a16="http://schemas.microsoft.com/office/drawing/2014/main" id="{F066BD5C-A339-9319-EFA3-68B2DD5BC006}"/>
            </a:ext>
          </a:extLst>
        </xdr:cNvPr>
        <xdr:cNvSpPr>
          <a:spLocks noChangeShapeType="1"/>
        </xdr:cNvSpPr>
      </xdr:nvSpPr>
      <xdr:spPr bwMode="auto">
        <a:xfrm>
          <a:off x="2124075" y="1850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5456" name="Line 4">
          <a:extLst>
            <a:ext uri="{FF2B5EF4-FFF2-40B4-BE49-F238E27FC236}">
              <a16:creationId xmlns:a16="http://schemas.microsoft.com/office/drawing/2014/main" id="{7CAB4F1F-D058-BFD0-5E6E-854F181C19B5}"/>
            </a:ext>
          </a:extLst>
        </xdr:cNvPr>
        <xdr:cNvSpPr>
          <a:spLocks noChangeShapeType="1"/>
        </xdr:cNvSpPr>
      </xdr:nvSpPr>
      <xdr:spPr bwMode="auto">
        <a:xfrm>
          <a:off x="2124075" y="1850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52221-D1FB-453D-AA7B-D5B459254E36}">
  <dimension ref="A1:O119"/>
  <sheetViews>
    <sheetView showGridLines="0" tabSelected="1" view="pageBreakPreview" zoomScaleNormal="130" zoomScaleSheetLayoutView="100" workbookViewId="0"/>
  </sheetViews>
  <sheetFormatPr defaultColWidth="10.85546875" defaultRowHeight="21"/>
  <cols>
    <col min="1" max="1" width="35.85546875" style="11" customWidth="1"/>
    <col min="2" max="2" width="6.85546875" style="8" customWidth="1"/>
    <col min="3" max="3" width="10.140625" style="8" customWidth="1"/>
    <col min="4" max="4" width="7.5703125" style="16" customWidth="1"/>
    <col min="5" max="5" width="0.85546875" style="11" customWidth="1"/>
    <col min="6" max="6" width="12.5703125" style="16" customWidth="1"/>
    <col min="7" max="7" width="2" style="16" customWidth="1"/>
    <col min="8" max="8" width="12" style="16" customWidth="1"/>
    <col min="9" max="9" width="2" style="11" customWidth="1"/>
    <col min="10" max="10" width="12.5703125" style="16" customWidth="1"/>
    <col min="11" max="11" width="2" style="11" customWidth="1"/>
    <col min="12" max="12" width="12" style="16" customWidth="1"/>
    <col min="13" max="13" width="0.5703125" style="11" customWidth="1"/>
    <col min="14" max="16384" width="10.85546875" style="11"/>
  </cols>
  <sheetData>
    <row r="1" spans="1:15">
      <c r="A1" s="7" t="s">
        <v>0</v>
      </c>
      <c r="D1" s="9"/>
      <c r="E1" s="10"/>
      <c r="F1" s="9"/>
      <c r="G1" s="9"/>
      <c r="H1" s="9"/>
      <c r="I1" s="10"/>
      <c r="J1" s="9"/>
      <c r="K1" s="10"/>
      <c r="L1" s="9"/>
    </row>
    <row r="2" spans="1:15">
      <c r="A2" s="7" t="s">
        <v>1</v>
      </c>
      <c r="D2" s="9"/>
      <c r="E2" s="10"/>
      <c r="F2" s="9"/>
      <c r="G2" s="9"/>
      <c r="H2" s="9"/>
      <c r="I2" s="10"/>
      <c r="J2" s="9"/>
      <c r="K2" s="10"/>
      <c r="L2" s="9"/>
    </row>
    <row r="3" spans="1:15">
      <c r="A3" s="7" t="s">
        <v>2</v>
      </c>
      <c r="D3" s="9"/>
      <c r="E3" s="10"/>
      <c r="F3" s="9"/>
      <c r="G3" s="9"/>
      <c r="H3" s="9"/>
      <c r="I3" s="10"/>
      <c r="J3" s="9"/>
      <c r="K3" s="10"/>
      <c r="L3" s="9"/>
    </row>
    <row r="4" spans="1:15">
      <c r="A4" s="12"/>
      <c r="B4" s="13"/>
      <c r="C4" s="13"/>
      <c r="D4" s="14"/>
      <c r="E4" s="15"/>
      <c r="F4" s="14"/>
      <c r="G4" s="14"/>
      <c r="H4" s="14"/>
      <c r="I4" s="15"/>
      <c r="L4" s="11"/>
      <c r="M4" s="17" t="s">
        <v>3</v>
      </c>
    </row>
    <row r="5" spans="1:15">
      <c r="F5" s="144" t="s">
        <v>4</v>
      </c>
      <c r="G5" s="144"/>
      <c r="H5" s="144"/>
      <c r="J5" s="144" t="s">
        <v>5</v>
      </c>
      <c r="K5" s="144"/>
      <c r="L5" s="144"/>
      <c r="M5" s="19"/>
    </row>
    <row r="6" spans="1:15" s="22" customFormat="1">
      <c r="A6" s="12"/>
      <c r="B6" s="20"/>
      <c r="C6" s="21"/>
      <c r="F6" s="23" t="str">
        <f>"30 มิถุนายน"</f>
        <v>30 มิถุนายน</v>
      </c>
      <c r="G6" s="23"/>
      <c r="H6" s="23" t="str">
        <f>"31 ธันวาคม"</f>
        <v>31 ธันวาคม</v>
      </c>
      <c r="I6" s="23"/>
      <c r="J6" s="23" t="str">
        <f>"30 มิถุนายน"</f>
        <v>30 มิถุนายน</v>
      </c>
      <c r="K6" s="23"/>
      <c r="L6" s="23" t="str">
        <f>"31 ธันวาคม"</f>
        <v>31 ธันวาคม</v>
      </c>
    </row>
    <row r="7" spans="1:15" s="25" customFormat="1">
      <c r="A7" s="24"/>
      <c r="C7" s="26"/>
      <c r="D7" s="20" t="s">
        <v>6</v>
      </c>
      <c r="F7" s="27">
        <v>2567</v>
      </c>
      <c r="G7" s="28"/>
      <c r="H7" s="27">
        <v>2566</v>
      </c>
      <c r="I7" s="28"/>
      <c r="J7" s="27">
        <v>2567</v>
      </c>
      <c r="K7" s="28"/>
      <c r="L7" s="27">
        <v>2566</v>
      </c>
    </row>
    <row r="8" spans="1:15" s="25" customFormat="1">
      <c r="A8" s="24"/>
      <c r="C8" s="26"/>
      <c r="D8" s="20"/>
      <c r="F8" s="29" t="s">
        <v>7</v>
      </c>
      <c r="G8" s="28"/>
      <c r="H8" s="29" t="s">
        <v>8</v>
      </c>
      <c r="I8" s="28"/>
      <c r="J8" s="29" t="s">
        <v>7</v>
      </c>
      <c r="K8" s="28"/>
      <c r="L8" s="29" t="s">
        <v>8</v>
      </c>
    </row>
    <row r="9" spans="1:15" s="25" customFormat="1">
      <c r="A9" s="24"/>
      <c r="C9" s="26"/>
      <c r="D9" s="20"/>
      <c r="F9" s="29" t="s">
        <v>9</v>
      </c>
      <c r="G9" s="28"/>
      <c r="H9" s="29"/>
      <c r="I9" s="28"/>
      <c r="J9" s="29" t="s">
        <v>9</v>
      </c>
      <c r="K9" s="28"/>
      <c r="L9" s="29"/>
    </row>
    <row r="10" spans="1:15">
      <c r="A10" s="7" t="s">
        <v>10</v>
      </c>
      <c r="B10" s="30"/>
      <c r="C10" s="31"/>
      <c r="D10" s="31"/>
      <c r="F10" s="32"/>
      <c r="G10" s="33"/>
      <c r="H10" s="32"/>
      <c r="I10" s="34"/>
      <c r="J10" s="32"/>
      <c r="K10" s="33"/>
      <c r="L10" s="32"/>
    </row>
    <row r="11" spans="1:15">
      <c r="A11" s="35" t="s">
        <v>11</v>
      </c>
      <c r="B11" s="11"/>
      <c r="D11" s="8"/>
      <c r="F11" s="36"/>
      <c r="G11" s="36"/>
      <c r="H11" s="36"/>
      <c r="I11" s="36"/>
      <c r="J11" s="36"/>
      <c r="K11" s="36"/>
      <c r="L11" s="36"/>
    </row>
    <row r="12" spans="1:15">
      <c r="A12" s="37" t="s">
        <v>12</v>
      </c>
      <c r="B12" s="38"/>
      <c r="D12" s="8"/>
      <c r="F12" s="39">
        <v>1933884</v>
      </c>
      <c r="G12" s="39"/>
      <c r="H12" s="39">
        <v>2455311</v>
      </c>
      <c r="I12" s="39"/>
      <c r="J12" s="39">
        <v>430472</v>
      </c>
      <c r="K12" s="39"/>
      <c r="L12" s="39">
        <v>519307</v>
      </c>
      <c r="M12" s="39"/>
      <c r="N12" s="3"/>
      <c r="O12" s="3"/>
    </row>
    <row r="13" spans="1:15">
      <c r="A13" s="40" t="s">
        <v>13</v>
      </c>
      <c r="B13" s="30"/>
      <c r="D13" s="8">
        <v>3</v>
      </c>
      <c r="F13" s="39">
        <v>1958218</v>
      </c>
      <c r="G13" s="39"/>
      <c r="H13" s="39">
        <v>3005620</v>
      </c>
      <c r="I13" s="39"/>
      <c r="J13" s="39">
        <v>580814</v>
      </c>
      <c r="K13" s="39"/>
      <c r="L13" s="39">
        <v>1012356</v>
      </c>
      <c r="M13" s="39"/>
      <c r="N13" s="3"/>
      <c r="O13" s="3"/>
    </row>
    <row r="14" spans="1:15">
      <c r="A14" s="40" t="s">
        <v>14</v>
      </c>
      <c r="B14" s="30"/>
      <c r="D14" s="8"/>
      <c r="F14" s="39">
        <v>2744012</v>
      </c>
      <c r="G14" s="39"/>
      <c r="H14" s="39">
        <v>3183377</v>
      </c>
      <c r="I14" s="39"/>
      <c r="J14" s="39">
        <v>83554</v>
      </c>
      <c r="K14" s="39"/>
      <c r="L14" s="39">
        <v>100620</v>
      </c>
      <c r="M14" s="39"/>
      <c r="N14" s="3"/>
      <c r="O14" s="3"/>
    </row>
    <row r="15" spans="1:15">
      <c r="A15" s="40" t="s">
        <v>15</v>
      </c>
      <c r="B15" s="30"/>
      <c r="D15" s="8"/>
      <c r="F15" s="39"/>
      <c r="G15" s="39"/>
      <c r="H15" s="39"/>
      <c r="I15" s="39"/>
      <c r="J15" s="39"/>
      <c r="K15" s="39"/>
      <c r="L15" s="39"/>
      <c r="M15" s="39"/>
      <c r="N15" s="3"/>
      <c r="O15" s="3"/>
    </row>
    <row r="16" spans="1:15">
      <c r="A16" s="40" t="s">
        <v>16</v>
      </c>
      <c r="B16" s="30"/>
      <c r="D16" s="8">
        <v>4</v>
      </c>
      <c r="F16" s="39">
        <v>128517</v>
      </c>
      <c r="G16" s="39"/>
      <c r="H16" s="39">
        <v>126413</v>
      </c>
      <c r="I16" s="39"/>
      <c r="J16" s="39">
        <v>0</v>
      </c>
      <c r="K16" s="39"/>
      <c r="L16" s="39">
        <v>0</v>
      </c>
      <c r="M16" s="39"/>
      <c r="N16" s="3"/>
      <c r="O16" s="3"/>
    </row>
    <row r="17" spans="1:15">
      <c r="A17" s="40" t="s">
        <v>17</v>
      </c>
      <c r="B17" s="30"/>
      <c r="D17" s="8" t="s">
        <v>18</v>
      </c>
      <c r="F17" s="39">
        <v>18749</v>
      </c>
      <c r="G17" s="39"/>
      <c r="H17" s="39">
        <v>20850</v>
      </c>
      <c r="I17" s="39"/>
      <c r="J17" s="39">
        <v>188327</v>
      </c>
      <c r="K17" s="39"/>
      <c r="L17" s="39">
        <v>188342</v>
      </c>
      <c r="M17" s="39"/>
      <c r="N17" s="3"/>
      <c r="O17" s="3"/>
    </row>
    <row r="18" spans="1:15">
      <c r="A18" s="40" t="s">
        <v>19</v>
      </c>
      <c r="B18" s="30"/>
      <c r="D18" s="41"/>
      <c r="F18" s="39">
        <v>479316</v>
      </c>
      <c r="G18" s="39"/>
      <c r="H18" s="39">
        <v>533666</v>
      </c>
      <c r="I18" s="39"/>
      <c r="J18" s="39">
        <v>0</v>
      </c>
      <c r="K18" s="39"/>
      <c r="L18" s="39">
        <v>0</v>
      </c>
      <c r="M18" s="39"/>
      <c r="N18" s="3"/>
      <c r="O18" s="3"/>
    </row>
    <row r="19" spans="1:15">
      <c r="A19" s="40" t="s">
        <v>20</v>
      </c>
      <c r="B19" s="30"/>
      <c r="D19" s="8">
        <v>6</v>
      </c>
      <c r="F19" s="39">
        <v>7234</v>
      </c>
      <c r="G19" s="39"/>
      <c r="H19" s="39">
        <v>3200</v>
      </c>
      <c r="I19" s="39"/>
      <c r="J19" s="39">
        <v>4839</v>
      </c>
      <c r="K19" s="39"/>
      <c r="L19" s="39">
        <v>1488</v>
      </c>
      <c r="M19" s="39"/>
      <c r="N19" s="3"/>
      <c r="O19" s="3"/>
    </row>
    <row r="20" spans="1:15">
      <c r="A20" s="40" t="s">
        <v>21</v>
      </c>
      <c r="B20" s="30"/>
      <c r="D20" s="8">
        <v>7</v>
      </c>
      <c r="F20" s="39">
        <v>1374260</v>
      </c>
      <c r="G20" s="39"/>
      <c r="H20" s="39">
        <v>1357214</v>
      </c>
      <c r="I20" s="39"/>
      <c r="J20" s="39">
        <v>56133</v>
      </c>
      <c r="K20" s="39"/>
      <c r="L20" s="39">
        <v>54082</v>
      </c>
      <c r="M20" s="39"/>
      <c r="N20" s="3"/>
      <c r="O20" s="3"/>
    </row>
    <row r="21" spans="1:15">
      <c r="A21" s="35" t="s">
        <v>22</v>
      </c>
      <c r="B21" s="11"/>
      <c r="D21" s="8"/>
      <c r="F21" s="42">
        <f>SUM(F12:F20)</f>
        <v>8644190</v>
      </c>
      <c r="G21" s="39"/>
      <c r="H21" s="42">
        <f>SUM(H12:H20)</f>
        <v>10685651</v>
      </c>
      <c r="I21" s="39"/>
      <c r="J21" s="42">
        <f>SUM(J12:J20)</f>
        <v>1344139</v>
      </c>
      <c r="K21" s="39"/>
      <c r="L21" s="42">
        <f>SUM(L12:L20)</f>
        <v>1876195</v>
      </c>
      <c r="N21" s="3"/>
      <c r="O21" s="3"/>
    </row>
    <row r="22" spans="1:15">
      <c r="A22" s="35" t="s">
        <v>23</v>
      </c>
      <c r="B22" s="11"/>
      <c r="C22" s="31"/>
      <c r="D22" s="31"/>
      <c r="F22" s="32"/>
      <c r="G22" s="33"/>
      <c r="H22" s="32"/>
      <c r="I22" s="34"/>
      <c r="J22" s="32"/>
      <c r="K22" s="33"/>
      <c r="L22" s="32"/>
      <c r="N22" s="3"/>
      <c r="O22" s="3"/>
    </row>
    <row r="23" spans="1:15">
      <c r="A23" s="40" t="s">
        <v>24</v>
      </c>
      <c r="B23" s="38"/>
      <c r="D23" s="41"/>
      <c r="F23" s="43">
        <v>103631</v>
      </c>
      <c r="G23" s="43"/>
      <c r="H23" s="43">
        <v>103100</v>
      </c>
      <c r="I23" s="43"/>
      <c r="J23" s="39">
        <v>0</v>
      </c>
      <c r="K23" s="39"/>
      <c r="L23" s="39">
        <v>0</v>
      </c>
      <c r="M23" s="39"/>
      <c r="N23" s="3"/>
      <c r="O23" s="3"/>
    </row>
    <row r="24" spans="1:15">
      <c r="A24" s="40" t="s">
        <v>25</v>
      </c>
      <c r="B24" s="38"/>
      <c r="D24" s="8">
        <v>6</v>
      </c>
      <c r="F24" s="43">
        <v>32524</v>
      </c>
      <c r="G24" s="43"/>
      <c r="H24" s="43">
        <v>32594</v>
      </c>
      <c r="I24" s="43"/>
      <c r="J24" s="39">
        <v>11289</v>
      </c>
      <c r="K24" s="39"/>
      <c r="L24" s="39">
        <v>12725</v>
      </c>
      <c r="M24" s="39"/>
      <c r="N24" s="3"/>
      <c r="O24" s="3"/>
    </row>
    <row r="25" spans="1:15">
      <c r="A25" s="40" t="s">
        <v>26</v>
      </c>
      <c r="B25" s="38"/>
      <c r="D25" s="8"/>
      <c r="F25" s="39"/>
      <c r="G25" s="43"/>
      <c r="I25" s="16"/>
      <c r="M25" s="39"/>
      <c r="N25" s="3"/>
      <c r="O25" s="3"/>
    </row>
    <row r="26" spans="1:15">
      <c r="A26" s="40" t="s">
        <v>27</v>
      </c>
      <c r="B26" s="38"/>
      <c r="D26" s="8">
        <v>4</v>
      </c>
      <c r="F26" s="39">
        <v>289879</v>
      </c>
      <c r="G26" s="43"/>
      <c r="H26" s="39">
        <v>344504</v>
      </c>
      <c r="I26" s="43"/>
      <c r="J26" s="39">
        <v>0</v>
      </c>
      <c r="K26" s="39"/>
      <c r="L26" s="39">
        <v>0</v>
      </c>
      <c r="M26" s="39"/>
      <c r="N26" s="3"/>
      <c r="O26" s="3"/>
    </row>
    <row r="27" spans="1:15">
      <c r="A27" s="40" t="s">
        <v>28</v>
      </c>
      <c r="B27" s="38"/>
      <c r="D27" s="8">
        <v>8</v>
      </c>
      <c r="F27" s="43">
        <v>0</v>
      </c>
      <c r="G27" s="43"/>
      <c r="H27" s="43">
        <v>0</v>
      </c>
      <c r="I27" s="43"/>
      <c r="J27" s="39">
        <v>3687787</v>
      </c>
      <c r="K27" s="39"/>
      <c r="L27" s="39">
        <v>3913787</v>
      </c>
      <c r="M27" s="39"/>
      <c r="N27" s="3"/>
      <c r="O27" s="3"/>
    </row>
    <row r="28" spans="1:15">
      <c r="A28" s="40" t="s">
        <v>29</v>
      </c>
      <c r="B28" s="38"/>
      <c r="D28" s="41"/>
      <c r="F28" s="39">
        <v>84636</v>
      </c>
      <c r="G28" s="43"/>
      <c r="H28" s="39">
        <v>84636</v>
      </c>
      <c r="I28" s="43"/>
      <c r="J28" s="39">
        <v>74342</v>
      </c>
      <c r="K28" s="39"/>
      <c r="L28" s="39">
        <v>79193</v>
      </c>
      <c r="M28" s="39"/>
      <c r="N28" s="3"/>
      <c r="O28" s="3"/>
    </row>
    <row r="29" spans="1:15">
      <c r="A29" s="40" t="s">
        <v>30</v>
      </c>
      <c r="B29" s="30"/>
      <c r="C29" s="30"/>
      <c r="D29" s="8">
        <v>9</v>
      </c>
      <c r="F29" s="39">
        <v>5159126</v>
      </c>
      <c r="G29" s="39"/>
      <c r="H29" s="39">
        <v>5450747</v>
      </c>
      <c r="I29" s="39"/>
      <c r="J29" s="39">
        <v>1578589</v>
      </c>
      <c r="K29" s="39"/>
      <c r="L29" s="39">
        <v>1694948</v>
      </c>
      <c r="M29" s="39"/>
      <c r="N29" s="3"/>
      <c r="O29" s="3"/>
    </row>
    <row r="30" spans="1:15">
      <c r="A30" s="40" t="s">
        <v>31</v>
      </c>
      <c r="B30" s="30"/>
      <c r="C30" s="30"/>
      <c r="D30" s="8">
        <v>10</v>
      </c>
      <c r="F30" s="39">
        <v>198025</v>
      </c>
      <c r="G30" s="39"/>
      <c r="H30" s="39">
        <v>223485</v>
      </c>
      <c r="I30" s="39"/>
      <c r="J30" s="39">
        <v>50704</v>
      </c>
      <c r="K30" s="39"/>
      <c r="L30" s="39">
        <v>55409</v>
      </c>
      <c r="M30" s="39"/>
      <c r="N30" s="3"/>
      <c r="O30" s="3"/>
    </row>
    <row r="31" spans="1:15">
      <c r="A31" s="40" t="s">
        <v>32</v>
      </c>
      <c r="B31" s="30"/>
      <c r="C31" s="30"/>
      <c r="D31" s="8"/>
      <c r="F31" s="43">
        <v>236712</v>
      </c>
      <c r="G31" s="39"/>
      <c r="H31" s="43">
        <v>236712</v>
      </c>
      <c r="I31" s="39"/>
      <c r="J31" s="39">
        <v>0</v>
      </c>
      <c r="K31" s="39"/>
      <c r="L31" s="39">
        <v>0</v>
      </c>
      <c r="M31" s="39"/>
      <c r="N31" s="3"/>
      <c r="O31" s="3"/>
    </row>
    <row r="32" spans="1:15">
      <c r="A32" s="44" t="s">
        <v>33</v>
      </c>
      <c r="B32" s="30"/>
      <c r="C32" s="30"/>
      <c r="D32" s="41"/>
      <c r="F32" s="43">
        <v>1233216</v>
      </c>
      <c r="G32" s="39"/>
      <c r="H32" s="43">
        <v>1188282</v>
      </c>
      <c r="I32" s="39"/>
      <c r="J32" s="43">
        <v>14826</v>
      </c>
      <c r="K32" s="39"/>
      <c r="L32" s="43">
        <v>17765</v>
      </c>
      <c r="M32" s="39"/>
      <c r="N32" s="3"/>
      <c r="O32" s="3"/>
    </row>
    <row r="33" spans="1:15">
      <c r="A33" s="44" t="s">
        <v>34</v>
      </c>
      <c r="B33" s="30"/>
      <c r="C33" s="30"/>
      <c r="D33" s="8"/>
      <c r="F33" s="39">
        <v>320901</v>
      </c>
      <c r="G33" s="39"/>
      <c r="H33" s="39">
        <v>311511</v>
      </c>
      <c r="I33" s="39"/>
      <c r="J33" s="39">
        <v>0</v>
      </c>
      <c r="K33" s="39"/>
      <c r="L33" s="39">
        <v>0</v>
      </c>
      <c r="M33" s="39"/>
      <c r="N33" s="3"/>
      <c r="O33" s="3"/>
    </row>
    <row r="34" spans="1:15">
      <c r="A34" s="44" t="s">
        <v>35</v>
      </c>
      <c r="B34" s="30"/>
      <c r="F34" s="39"/>
      <c r="G34" s="39"/>
      <c r="H34" s="39"/>
      <c r="I34" s="39"/>
      <c r="J34" s="39"/>
      <c r="K34" s="39"/>
      <c r="L34" s="39"/>
      <c r="M34" s="39"/>
      <c r="N34" s="3"/>
      <c r="O34" s="3"/>
    </row>
    <row r="35" spans="1:15">
      <c r="A35" s="44" t="s">
        <v>36</v>
      </c>
      <c r="B35" s="11"/>
      <c r="F35" s="45">
        <v>314</v>
      </c>
      <c r="G35" s="39"/>
      <c r="H35" s="45">
        <v>314</v>
      </c>
      <c r="I35" s="39"/>
      <c r="J35" s="45">
        <v>0</v>
      </c>
      <c r="K35" s="39"/>
      <c r="L35" s="45">
        <v>0</v>
      </c>
      <c r="M35" s="39"/>
      <c r="N35" s="3"/>
      <c r="O35" s="3"/>
    </row>
    <row r="36" spans="1:15">
      <c r="A36" s="44" t="s">
        <v>37</v>
      </c>
      <c r="B36" s="11"/>
      <c r="F36" s="46">
        <v>401662</v>
      </c>
      <c r="G36" s="39"/>
      <c r="H36" s="46">
        <v>447322</v>
      </c>
      <c r="I36" s="39"/>
      <c r="J36" s="46">
        <v>28647</v>
      </c>
      <c r="K36" s="39"/>
      <c r="L36" s="46">
        <v>26404</v>
      </c>
      <c r="M36" s="39"/>
      <c r="N36" s="3"/>
      <c r="O36" s="3"/>
    </row>
    <row r="37" spans="1:15">
      <c r="A37" s="44" t="s">
        <v>38</v>
      </c>
      <c r="B37" s="11"/>
      <c r="F37" s="47">
        <f>SUM(F35:F36)</f>
        <v>401976</v>
      </c>
      <c r="G37" s="39"/>
      <c r="H37" s="47">
        <f>SUM(H35:H36)</f>
        <v>447636</v>
      </c>
      <c r="I37" s="39"/>
      <c r="J37" s="47">
        <f>SUM(J35:J36)</f>
        <v>28647</v>
      </c>
      <c r="K37" s="39"/>
      <c r="L37" s="47">
        <f>SUM(L35:L36)</f>
        <v>26404</v>
      </c>
      <c r="N37" s="3"/>
      <c r="O37" s="3"/>
    </row>
    <row r="38" spans="1:15">
      <c r="A38" s="35" t="s">
        <v>39</v>
      </c>
      <c r="B38" s="11"/>
      <c r="F38" s="47">
        <f>SUM(F23:F36)</f>
        <v>8060626</v>
      </c>
      <c r="G38" s="39"/>
      <c r="H38" s="47">
        <f>SUM(H23:H36)</f>
        <v>8423207</v>
      </c>
      <c r="I38" s="39"/>
      <c r="J38" s="47">
        <f>SUM(J23:J36)</f>
        <v>5446184</v>
      </c>
      <c r="K38" s="39"/>
      <c r="L38" s="47">
        <f>SUM(L23:L36)</f>
        <v>5800231</v>
      </c>
      <c r="N38" s="3"/>
      <c r="O38" s="3"/>
    </row>
    <row r="39" spans="1:15" ht="21.75" thickBot="1">
      <c r="A39" s="35" t="s">
        <v>40</v>
      </c>
      <c r="B39" s="11"/>
      <c r="F39" s="48">
        <f>SUM(F21+F38)</f>
        <v>16704816</v>
      </c>
      <c r="G39" s="39"/>
      <c r="H39" s="48">
        <f>SUM(H21+H38)</f>
        <v>19108858</v>
      </c>
      <c r="I39" s="39"/>
      <c r="J39" s="48">
        <f>SUM(J21+J38)</f>
        <v>6790323</v>
      </c>
      <c r="K39" s="39"/>
      <c r="L39" s="48">
        <f>SUM(L21+L38)</f>
        <v>7676426</v>
      </c>
      <c r="M39" s="39"/>
      <c r="N39" s="3"/>
      <c r="O39" s="3"/>
    </row>
    <row r="40" spans="1:15" ht="21.75" thickTop="1">
      <c r="B40" s="11"/>
      <c r="E40" s="44"/>
      <c r="I40" s="44"/>
      <c r="K40" s="44"/>
      <c r="N40" s="3"/>
      <c r="O40" s="3"/>
    </row>
    <row r="41" spans="1:15">
      <c r="A41" s="11" t="s">
        <v>41</v>
      </c>
      <c r="B41" s="11"/>
      <c r="N41" s="3"/>
      <c r="O41" s="3"/>
    </row>
    <row r="42" spans="1:15">
      <c r="A42" s="7" t="s">
        <v>0</v>
      </c>
      <c r="B42" s="49"/>
      <c r="C42" s="50"/>
      <c r="D42" s="51"/>
      <c r="E42" s="49"/>
      <c r="F42" s="51"/>
      <c r="G42" s="51"/>
      <c r="H42" s="51"/>
      <c r="I42" s="49"/>
      <c r="J42" s="51"/>
      <c r="K42" s="49"/>
      <c r="L42" s="51"/>
      <c r="N42" s="3"/>
      <c r="O42" s="3"/>
    </row>
    <row r="43" spans="1:15">
      <c r="A43" s="7" t="s">
        <v>42</v>
      </c>
      <c r="B43" s="49"/>
      <c r="C43" s="50"/>
      <c r="D43" s="51"/>
      <c r="E43" s="49"/>
      <c r="F43" s="51"/>
      <c r="G43" s="51"/>
      <c r="H43" s="51"/>
      <c r="I43" s="49"/>
      <c r="J43" s="51"/>
      <c r="K43" s="49"/>
      <c r="L43" s="51"/>
      <c r="N43" s="3"/>
      <c r="O43" s="3"/>
    </row>
    <row r="44" spans="1:15">
      <c r="A44" s="7" t="s">
        <v>2</v>
      </c>
      <c r="D44" s="9"/>
      <c r="E44" s="10"/>
      <c r="F44" s="9"/>
      <c r="G44" s="9"/>
      <c r="H44" s="9"/>
      <c r="I44" s="10"/>
      <c r="J44" s="9"/>
      <c r="K44" s="10"/>
      <c r="L44" s="9"/>
    </row>
    <row r="45" spans="1:15">
      <c r="A45" s="12"/>
      <c r="B45" s="13"/>
      <c r="C45" s="13"/>
      <c r="D45" s="14"/>
      <c r="E45" s="15"/>
      <c r="F45" s="14"/>
      <c r="G45" s="14"/>
      <c r="H45" s="14"/>
      <c r="I45" s="15"/>
      <c r="L45" s="11"/>
      <c r="M45" s="17" t="s">
        <v>3</v>
      </c>
    </row>
    <row r="46" spans="1:15">
      <c r="F46" s="144" t="s">
        <v>4</v>
      </c>
      <c r="G46" s="144"/>
      <c r="H46" s="144"/>
      <c r="J46" s="144" t="s">
        <v>5</v>
      </c>
      <c r="K46" s="144"/>
      <c r="L46" s="144"/>
      <c r="M46" s="19"/>
    </row>
    <row r="47" spans="1:15" s="22" customFormat="1">
      <c r="A47" s="12"/>
      <c r="B47" s="20"/>
      <c r="C47" s="21"/>
      <c r="F47" s="23" t="str">
        <f>"30 มิถุนายน"</f>
        <v>30 มิถุนายน</v>
      </c>
      <c r="G47" s="23"/>
      <c r="H47" s="23" t="str">
        <f>"31 ธันวาคม"</f>
        <v>31 ธันวาคม</v>
      </c>
      <c r="I47" s="23"/>
      <c r="J47" s="23" t="str">
        <f>"30 มิถุนายน"</f>
        <v>30 มิถุนายน</v>
      </c>
      <c r="K47" s="23"/>
      <c r="L47" s="23" t="str">
        <f>"31 ธันวาคม"</f>
        <v>31 ธันวาคม</v>
      </c>
    </row>
    <row r="48" spans="1:15" s="25" customFormat="1">
      <c r="A48" s="24"/>
      <c r="C48" s="26"/>
      <c r="D48" s="20" t="s">
        <v>6</v>
      </c>
      <c r="F48" s="27">
        <v>2567</v>
      </c>
      <c r="G48" s="28"/>
      <c r="H48" s="27">
        <v>2566</v>
      </c>
      <c r="I48" s="28"/>
      <c r="J48" s="27">
        <v>2567</v>
      </c>
      <c r="K48" s="28"/>
      <c r="L48" s="27">
        <v>2566</v>
      </c>
    </row>
    <row r="49" spans="1:15" s="25" customFormat="1">
      <c r="A49" s="24"/>
      <c r="C49" s="26"/>
      <c r="D49" s="20"/>
      <c r="F49" s="29" t="s">
        <v>7</v>
      </c>
      <c r="G49" s="28"/>
      <c r="H49" s="29" t="s">
        <v>8</v>
      </c>
      <c r="I49" s="28"/>
      <c r="J49" s="29" t="s">
        <v>7</v>
      </c>
      <c r="K49" s="28"/>
      <c r="L49" s="29" t="s">
        <v>8</v>
      </c>
    </row>
    <row r="50" spans="1:15" s="25" customFormat="1">
      <c r="A50" s="24"/>
      <c r="C50" s="26"/>
      <c r="D50" s="20"/>
      <c r="F50" s="29" t="s">
        <v>9</v>
      </c>
      <c r="G50" s="28"/>
      <c r="H50" s="29"/>
      <c r="I50" s="28"/>
      <c r="J50" s="29" t="s">
        <v>9</v>
      </c>
      <c r="K50" s="28"/>
      <c r="L50" s="29"/>
    </row>
    <row r="51" spans="1:15">
      <c r="A51" s="35" t="s">
        <v>43</v>
      </c>
      <c r="B51" s="11"/>
      <c r="N51" s="3"/>
      <c r="O51" s="3"/>
    </row>
    <row r="52" spans="1:15">
      <c r="A52" s="35" t="s">
        <v>44</v>
      </c>
      <c r="B52" s="11"/>
      <c r="N52" s="3"/>
      <c r="O52" s="3"/>
    </row>
    <row r="53" spans="1:15">
      <c r="A53" s="11" t="s">
        <v>45</v>
      </c>
      <c r="B53" s="11"/>
      <c r="D53" s="8">
        <v>11</v>
      </c>
      <c r="F53" s="43">
        <v>948119</v>
      </c>
      <c r="G53" s="36"/>
      <c r="H53" s="43">
        <v>2406037</v>
      </c>
      <c r="I53" s="36"/>
      <c r="J53" s="43">
        <v>200000</v>
      </c>
      <c r="K53" s="36"/>
      <c r="L53" s="43">
        <v>548667</v>
      </c>
      <c r="M53" s="36"/>
      <c r="N53" s="3"/>
      <c r="O53" s="3"/>
    </row>
    <row r="54" spans="1:15">
      <c r="A54" s="11" t="s">
        <v>46</v>
      </c>
      <c r="B54" s="11"/>
      <c r="D54" s="8">
        <v>12</v>
      </c>
      <c r="F54" s="43">
        <v>1263819</v>
      </c>
      <c r="G54" s="36"/>
      <c r="H54" s="43">
        <v>1886247</v>
      </c>
      <c r="I54" s="36"/>
      <c r="J54" s="43">
        <v>366808</v>
      </c>
      <c r="K54" s="36"/>
      <c r="L54" s="43">
        <v>357740</v>
      </c>
      <c r="M54" s="36"/>
      <c r="N54" s="3"/>
      <c r="O54" s="3"/>
    </row>
    <row r="55" spans="1:15">
      <c r="A55" s="11" t="s">
        <v>47</v>
      </c>
      <c r="B55" s="11"/>
      <c r="D55" s="8" t="s">
        <v>48</v>
      </c>
      <c r="F55" s="43">
        <v>10379</v>
      </c>
      <c r="G55" s="36"/>
      <c r="H55" s="43">
        <v>10379</v>
      </c>
      <c r="I55" s="36"/>
      <c r="J55" s="43">
        <v>680834</v>
      </c>
      <c r="K55" s="36"/>
      <c r="L55" s="43">
        <v>587545</v>
      </c>
      <c r="M55" s="36"/>
      <c r="N55" s="3"/>
      <c r="O55" s="3"/>
    </row>
    <row r="56" spans="1:15">
      <c r="A56" s="11" t="s">
        <v>49</v>
      </c>
      <c r="B56" s="11"/>
      <c r="D56" s="8">
        <v>14</v>
      </c>
      <c r="F56" s="43">
        <v>1673600</v>
      </c>
      <c r="G56" s="36"/>
      <c r="H56" s="43">
        <v>0</v>
      </c>
      <c r="I56" s="36"/>
      <c r="J56" s="43">
        <v>1673600</v>
      </c>
      <c r="K56" s="36"/>
      <c r="L56" s="43">
        <v>0</v>
      </c>
      <c r="M56" s="36"/>
      <c r="N56" s="3"/>
      <c r="O56" s="3"/>
    </row>
    <row r="57" spans="1:15">
      <c r="A57" s="11" t="s">
        <v>50</v>
      </c>
      <c r="B57" s="11"/>
      <c r="D57" s="8"/>
      <c r="F57" s="43"/>
      <c r="G57" s="36"/>
      <c r="H57" s="43"/>
      <c r="I57" s="36"/>
      <c r="J57" s="43"/>
      <c r="K57" s="36"/>
      <c r="L57" s="43"/>
      <c r="M57" s="36"/>
      <c r="N57" s="3"/>
      <c r="O57" s="3"/>
    </row>
    <row r="58" spans="1:15">
      <c r="A58" s="11" t="s">
        <v>51</v>
      </c>
      <c r="B58" s="11"/>
      <c r="D58" s="8">
        <v>15</v>
      </c>
      <c r="F58" s="43">
        <v>2096816</v>
      </c>
      <c r="G58" s="36"/>
      <c r="H58" s="43">
        <v>2260834</v>
      </c>
      <c r="I58" s="36"/>
      <c r="J58" s="43">
        <v>219344</v>
      </c>
      <c r="K58" s="36"/>
      <c r="L58" s="43">
        <v>219016</v>
      </c>
      <c r="M58" s="36"/>
      <c r="N58" s="3"/>
      <c r="O58" s="3"/>
    </row>
    <row r="59" spans="1:15">
      <c r="A59" s="11" t="s">
        <v>52</v>
      </c>
      <c r="B59" s="11"/>
      <c r="D59" s="11"/>
      <c r="F59" s="43"/>
      <c r="G59" s="36"/>
      <c r="H59" s="43"/>
      <c r="I59" s="36"/>
      <c r="J59" s="43"/>
      <c r="K59" s="36"/>
      <c r="L59" s="43"/>
      <c r="M59" s="36"/>
      <c r="N59" s="3"/>
      <c r="O59" s="3"/>
    </row>
    <row r="60" spans="1:15">
      <c r="A60" s="11" t="s">
        <v>51</v>
      </c>
      <c r="B60" s="11"/>
      <c r="D60" s="8">
        <v>10</v>
      </c>
      <c r="F60" s="43">
        <v>70886</v>
      </c>
      <c r="G60" s="36"/>
      <c r="H60" s="43">
        <v>63100</v>
      </c>
      <c r="I60" s="36"/>
      <c r="J60" s="43">
        <v>18149</v>
      </c>
      <c r="K60" s="36"/>
      <c r="L60" s="43">
        <v>14246</v>
      </c>
      <c r="M60" s="36"/>
      <c r="N60" s="3"/>
      <c r="O60" s="3"/>
    </row>
    <row r="61" spans="1:15">
      <c r="A61" s="11" t="s">
        <v>53</v>
      </c>
      <c r="B61" s="11"/>
      <c r="D61" s="8"/>
      <c r="F61" s="43">
        <v>61302</v>
      </c>
      <c r="G61" s="36"/>
      <c r="H61" s="43">
        <v>83189</v>
      </c>
      <c r="I61" s="36"/>
      <c r="J61" s="43">
        <v>0</v>
      </c>
      <c r="K61" s="36"/>
      <c r="L61" s="43">
        <v>0</v>
      </c>
      <c r="M61" s="36"/>
      <c r="N61" s="3"/>
      <c r="O61" s="3"/>
    </row>
    <row r="62" spans="1:15">
      <c r="A62" s="11" t="s">
        <v>54</v>
      </c>
      <c r="B62" s="11"/>
      <c r="D62" s="41"/>
      <c r="F62" s="43">
        <v>1187202</v>
      </c>
      <c r="G62" s="36"/>
      <c r="H62" s="43">
        <v>1337971</v>
      </c>
      <c r="I62" s="36"/>
      <c r="J62" s="43">
        <v>171</v>
      </c>
      <c r="K62" s="36"/>
      <c r="L62" s="43">
        <v>0</v>
      </c>
      <c r="M62" s="36"/>
      <c r="N62" s="3"/>
      <c r="O62" s="3"/>
    </row>
    <row r="63" spans="1:15">
      <c r="A63" s="11" t="s">
        <v>55</v>
      </c>
      <c r="B63" s="11"/>
      <c r="D63" s="8"/>
      <c r="F63" s="43">
        <v>57476</v>
      </c>
      <c r="G63" s="36"/>
      <c r="H63" s="43">
        <v>111277</v>
      </c>
      <c r="I63" s="36"/>
      <c r="J63" s="43">
        <v>0</v>
      </c>
      <c r="K63" s="36"/>
      <c r="L63" s="43">
        <v>0</v>
      </c>
      <c r="M63" s="36"/>
      <c r="N63" s="3"/>
      <c r="O63" s="3"/>
    </row>
    <row r="64" spans="1:15">
      <c r="A64" s="11" t="s">
        <v>56</v>
      </c>
      <c r="B64" s="11"/>
      <c r="D64" s="8"/>
      <c r="F64" s="43">
        <v>46533</v>
      </c>
      <c r="G64" s="36"/>
      <c r="H64" s="43">
        <v>47445</v>
      </c>
      <c r="I64" s="36"/>
      <c r="J64" s="43">
        <v>0</v>
      </c>
      <c r="K64" s="36"/>
      <c r="L64" s="43">
        <v>0</v>
      </c>
      <c r="M64" s="36"/>
      <c r="N64" s="3"/>
      <c r="O64" s="3"/>
    </row>
    <row r="65" spans="1:15">
      <c r="A65" s="11" t="s">
        <v>57</v>
      </c>
      <c r="B65" s="11"/>
      <c r="D65" s="8"/>
      <c r="F65" s="43">
        <v>882073</v>
      </c>
      <c r="G65" s="36"/>
      <c r="H65" s="43">
        <v>855768</v>
      </c>
      <c r="I65" s="36"/>
      <c r="J65" s="43">
        <v>11582</v>
      </c>
      <c r="K65" s="36"/>
      <c r="L65" s="43">
        <v>14197</v>
      </c>
      <c r="M65" s="36"/>
      <c r="N65" s="3"/>
      <c r="O65" s="3"/>
    </row>
    <row r="66" spans="1:15">
      <c r="A66" s="35" t="s">
        <v>58</v>
      </c>
      <c r="B66" s="11"/>
      <c r="D66" s="52"/>
      <c r="F66" s="42">
        <f>SUM(F53:F65)</f>
        <v>8298205</v>
      </c>
      <c r="G66" s="39"/>
      <c r="H66" s="42">
        <f>SUM(H53:H65)</f>
        <v>9062247</v>
      </c>
      <c r="I66" s="39"/>
      <c r="J66" s="42">
        <f>SUM(J53:J65)</f>
        <v>3170488</v>
      </c>
      <c r="K66" s="39"/>
      <c r="L66" s="42">
        <f>SUM(L53:L65)</f>
        <v>1741411</v>
      </c>
      <c r="N66" s="3"/>
      <c r="O66" s="3"/>
    </row>
    <row r="67" spans="1:15">
      <c r="A67" s="35" t="s">
        <v>59</v>
      </c>
      <c r="B67" s="11"/>
      <c r="D67" s="52"/>
      <c r="F67" s="39"/>
      <c r="G67" s="39"/>
      <c r="H67" s="39"/>
      <c r="I67" s="39"/>
      <c r="J67" s="39"/>
      <c r="K67" s="39"/>
      <c r="L67" s="39"/>
      <c r="N67" s="3"/>
      <c r="O67" s="3"/>
    </row>
    <row r="68" spans="1:15">
      <c r="A68" s="11" t="s">
        <v>60</v>
      </c>
      <c r="B68" s="11"/>
      <c r="D68" s="8">
        <v>14</v>
      </c>
      <c r="F68" s="43">
        <v>0</v>
      </c>
      <c r="G68" s="39"/>
      <c r="H68" s="43">
        <v>1672168</v>
      </c>
      <c r="I68" s="39"/>
      <c r="J68" s="43">
        <v>0</v>
      </c>
      <c r="K68" s="39"/>
      <c r="L68" s="43">
        <v>1672168</v>
      </c>
      <c r="M68" s="39"/>
      <c r="N68" s="3"/>
      <c r="O68" s="3"/>
    </row>
    <row r="69" spans="1:15">
      <c r="A69" s="11" t="s">
        <v>61</v>
      </c>
      <c r="B69" s="11"/>
      <c r="D69" s="8"/>
      <c r="F69" s="43"/>
      <c r="G69" s="39"/>
      <c r="H69" s="43"/>
      <c r="I69" s="39"/>
      <c r="J69" s="43"/>
      <c r="K69" s="39"/>
      <c r="L69" s="43"/>
      <c r="M69" s="39"/>
      <c r="N69" s="3"/>
      <c r="O69" s="3"/>
    </row>
    <row r="70" spans="1:15">
      <c r="A70" s="11" t="s">
        <v>62</v>
      </c>
      <c r="B70" s="11"/>
      <c r="D70" s="8">
        <v>15</v>
      </c>
      <c r="F70" s="43">
        <v>548930</v>
      </c>
      <c r="G70" s="39"/>
      <c r="H70" s="43">
        <v>700691</v>
      </c>
      <c r="I70" s="39"/>
      <c r="J70" s="43">
        <v>472530</v>
      </c>
      <c r="K70" s="39"/>
      <c r="L70" s="43">
        <v>582291</v>
      </c>
      <c r="M70" s="39"/>
      <c r="N70" s="3"/>
      <c r="O70" s="3"/>
    </row>
    <row r="71" spans="1:15">
      <c r="A71" s="11" t="s">
        <v>63</v>
      </c>
      <c r="B71" s="11"/>
      <c r="D71" s="8"/>
      <c r="F71" s="43">
        <v>30462</v>
      </c>
      <c r="G71" s="39"/>
      <c r="H71" s="43">
        <v>21912</v>
      </c>
      <c r="I71" s="39"/>
      <c r="J71" s="43">
        <v>0</v>
      </c>
      <c r="K71" s="39"/>
      <c r="L71" s="43">
        <v>0</v>
      </c>
      <c r="M71" s="39"/>
      <c r="N71" s="3"/>
      <c r="O71" s="3"/>
    </row>
    <row r="72" spans="1:15">
      <c r="A72" s="11" t="s">
        <v>64</v>
      </c>
      <c r="B72" s="11"/>
      <c r="D72" s="8"/>
      <c r="F72" s="36"/>
      <c r="G72" s="36"/>
      <c r="H72" s="36"/>
      <c r="I72" s="36"/>
      <c r="J72" s="36"/>
      <c r="K72" s="36"/>
      <c r="L72" s="36"/>
      <c r="M72" s="36"/>
      <c r="N72" s="3"/>
      <c r="O72" s="3"/>
    </row>
    <row r="73" spans="1:15">
      <c r="A73" s="11" t="s">
        <v>62</v>
      </c>
      <c r="B73" s="11"/>
      <c r="D73" s="8">
        <v>10</v>
      </c>
      <c r="F73" s="39">
        <v>84426</v>
      </c>
      <c r="G73" s="36"/>
      <c r="H73" s="39">
        <v>111825</v>
      </c>
      <c r="I73" s="36"/>
      <c r="J73" s="36">
        <v>16167</v>
      </c>
      <c r="K73" s="36"/>
      <c r="L73" s="36">
        <v>22080</v>
      </c>
      <c r="M73" s="36"/>
      <c r="N73" s="3"/>
      <c r="O73" s="3"/>
    </row>
    <row r="74" spans="1:15">
      <c r="A74" s="11" t="s">
        <v>65</v>
      </c>
      <c r="B74" s="11"/>
      <c r="D74" s="8"/>
      <c r="F74" s="43">
        <v>794545</v>
      </c>
      <c r="G74" s="36"/>
      <c r="H74" s="43">
        <v>701082</v>
      </c>
      <c r="I74" s="36"/>
      <c r="J74" s="43">
        <v>494096</v>
      </c>
      <c r="K74" s="36"/>
      <c r="L74" s="43">
        <v>438263</v>
      </c>
      <c r="M74" s="36"/>
      <c r="N74" s="3"/>
      <c r="O74" s="3"/>
    </row>
    <row r="75" spans="1:15">
      <c r="A75" s="11" t="s">
        <v>66</v>
      </c>
      <c r="B75" s="11"/>
      <c r="D75" s="8"/>
      <c r="F75" s="39">
        <v>311291</v>
      </c>
      <c r="G75" s="36"/>
      <c r="H75" s="39">
        <v>310632</v>
      </c>
      <c r="I75" s="36"/>
      <c r="J75" s="43">
        <v>50672</v>
      </c>
      <c r="K75" s="36"/>
      <c r="L75" s="43">
        <v>51612</v>
      </c>
      <c r="M75" s="36"/>
      <c r="N75" s="3"/>
      <c r="O75" s="3"/>
    </row>
    <row r="76" spans="1:15">
      <c r="A76" s="44" t="s">
        <v>67</v>
      </c>
      <c r="B76" s="11"/>
      <c r="D76" s="8"/>
      <c r="F76" s="39">
        <v>185067</v>
      </c>
      <c r="G76" s="36"/>
      <c r="H76" s="39">
        <v>177913</v>
      </c>
      <c r="I76" s="36"/>
      <c r="J76" s="43">
        <v>34291</v>
      </c>
      <c r="K76" s="36"/>
      <c r="L76" s="43">
        <v>31915</v>
      </c>
      <c r="M76" s="36"/>
      <c r="N76" s="3"/>
      <c r="O76" s="3"/>
    </row>
    <row r="77" spans="1:15">
      <c r="A77" s="11" t="s">
        <v>68</v>
      </c>
      <c r="B77" s="11"/>
      <c r="D77" s="8"/>
      <c r="F77" s="39">
        <v>39920</v>
      </c>
      <c r="G77" s="36"/>
      <c r="H77" s="39">
        <v>18319</v>
      </c>
      <c r="I77" s="36"/>
      <c r="J77" s="39">
        <v>13448</v>
      </c>
      <c r="K77" s="36"/>
      <c r="L77" s="39">
        <v>12882</v>
      </c>
      <c r="M77" s="36"/>
      <c r="N77" s="3"/>
      <c r="O77" s="3"/>
    </row>
    <row r="78" spans="1:15">
      <c r="A78" s="44" t="s">
        <v>69</v>
      </c>
      <c r="B78" s="11"/>
      <c r="D78" s="8"/>
      <c r="F78" s="39"/>
      <c r="G78" s="36"/>
      <c r="H78" s="39"/>
      <c r="I78" s="36"/>
      <c r="J78" s="39"/>
      <c r="K78" s="36"/>
      <c r="L78" s="39"/>
      <c r="M78" s="36"/>
      <c r="N78" s="3"/>
      <c r="O78" s="3"/>
    </row>
    <row r="79" spans="1:15">
      <c r="A79" s="11" t="s">
        <v>36</v>
      </c>
      <c r="B79" s="11"/>
      <c r="D79" s="8"/>
      <c r="F79" s="53">
        <v>1569</v>
      </c>
      <c r="G79" s="36"/>
      <c r="H79" s="53">
        <v>1569</v>
      </c>
      <c r="I79" s="36"/>
      <c r="J79" s="45">
        <v>0</v>
      </c>
      <c r="K79" s="36"/>
      <c r="L79" s="45">
        <v>0</v>
      </c>
      <c r="M79" s="36"/>
      <c r="N79" s="3"/>
      <c r="O79" s="3"/>
    </row>
    <row r="80" spans="1:15">
      <c r="A80" s="11" t="s">
        <v>37</v>
      </c>
      <c r="B80" s="11"/>
      <c r="D80" s="11"/>
      <c r="F80" s="46">
        <v>11498</v>
      </c>
      <c r="G80" s="43"/>
      <c r="H80" s="46">
        <v>8977</v>
      </c>
      <c r="I80" s="43"/>
      <c r="J80" s="46">
        <v>10508</v>
      </c>
      <c r="K80" s="36"/>
      <c r="L80" s="46">
        <v>7987</v>
      </c>
      <c r="M80" s="36"/>
      <c r="N80" s="3"/>
      <c r="O80" s="3"/>
    </row>
    <row r="81" spans="1:15">
      <c r="A81" s="11" t="s">
        <v>70</v>
      </c>
      <c r="B81" s="11"/>
      <c r="D81" s="11"/>
      <c r="F81" s="47">
        <f>SUM(F79:F80)</f>
        <v>13067</v>
      </c>
      <c r="G81" s="39"/>
      <c r="H81" s="47">
        <f>SUM(H79:H80)</f>
        <v>10546</v>
      </c>
      <c r="I81" s="39"/>
      <c r="J81" s="47">
        <f>SUM(J79:J80)</f>
        <v>10508</v>
      </c>
      <c r="K81" s="39"/>
      <c r="L81" s="47">
        <f>SUM(L79:L80)</f>
        <v>7987</v>
      </c>
      <c r="M81" s="39"/>
      <c r="N81" s="3"/>
      <c r="O81" s="3"/>
    </row>
    <row r="82" spans="1:15">
      <c r="A82" s="35" t="s">
        <v>71</v>
      </c>
      <c r="B82" s="11"/>
      <c r="D82" s="11"/>
      <c r="F82" s="47">
        <f>SUM(F68:F80)</f>
        <v>2007708</v>
      </c>
      <c r="G82" s="39"/>
      <c r="H82" s="47">
        <f>SUM(H68:H80)</f>
        <v>3725088</v>
      </c>
      <c r="I82" s="39"/>
      <c r="J82" s="47">
        <f>SUM(J68:J80)</f>
        <v>1091712</v>
      </c>
      <c r="K82" s="54"/>
      <c r="L82" s="47">
        <f>SUM(L68:L80)</f>
        <v>2819198</v>
      </c>
      <c r="N82" s="3"/>
      <c r="O82" s="3"/>
    </row>
    <row r="83" spans="1:15">
      <c r="A83" s="35" t="s">
        <v>72</v>
      </c>
      <c r="B83" s="11"/>
      <c r="D83" s="11"/>
      <c r="F83" s="55">
        <f>SUM(F66,F82)</f>
        <v>10305913</v>
      </c>
      <c r="G83" s="36"/>
      <c r="H83" s="55">
        <f>SUM(H66,H82)</f>
        <v>12787335</v>
      </c>
      <c r="I83" s="36"/>
      <c r="J83" s="55">
        <f>SUM(J66,J82)</f>
        <v>4262200</v>
      </c>
      <c r="K83" s="36"/>
      <c r="L83" s="55">
        <f>SUM(L66,L82)</f>
        <v>4560609</v>
      </c>
      <c r="N83" s="3"/>
      <c r="O83" s="3"/>
    </row>
    <row r="84" spans="1:15" ht="10.5" customHeight="1">
      <c r="B84" s="11"/>
      <c r="N84" s="3"/>
      <c r="O84" s="3"/>
    </row>
    <row r="85" spans="1:15">
      <c r="A85" s="11" t="s">
        <v>41</v>
      </c>
      <c r="B85" s="11"/>
      <c r="N85" s="3"/>
      <c r="O85" s="3"/>
    </row>
    <row r="86" spans="1:15">
      <c r="A86" s="7" t="s">
        <v>0</v>
      </c>
      <c r="B86" s="49"/>
      <c r="C86" s="50"/>
      <c r="D86" s="51"/>
      <c r="E86" s="49"/>
      <c r="F86" s="51"/>
      <c r="G86" s="51"/>
      <c r="H86" s="51"/>
      <c r="I86" s="49"/>
      <c r="J86" s="51"/>
      <c r="K86" s="49"/>
      <c r="L86" s="51"/>
      <c r="N86" s="3"/>
      <c r="O86" s="3"/>
    </row>
    <row r="87" spans="1:15">
      <c r="A87" s="7" t="s">
        <v>42</v>
      </c>
      <c r="B87" s="49"/>
      <c r="C87" s="50"/>
      <c r="D87" s="51"/>
      <c r="E87" s="49"/>
      <c r="F87" s="51"/>
      <c r="G87" s="51"/>
      <c r="H87" s="51"/>
      <c r="I87" s="49"/>
      <c r="J87" s="51"/>
      <c r="K87" s="49"/>
      <c r="L87" s="51"/>
      <c r="N87" s="3"/>
      <c r="O87" s="3"/>
    </row>
    <row r="88" spans="1:15">
      <c r="A88" s="7" t="s">
        <v>2</v>
      </c>
      <c r="D88" s="9"/>
      <c r="E88" s="10"/>
      <c r="F88" s="9"/>
      <c r="G88" s="9"/>
      <c r="H88" s="9"/>
      <c r="I88" s="10"/>
      <c r="J88" s="9"/>
      <c r="K88" s="10"/>
      <c r="L88" s="9"/>
    </row>
    <row r="89" spans="1:15">
      <c r="A89" s="12"/>
      <c r="B89" s="13"/>
      <c r="C89" s="13"/>
      <c r="D89" s="14"/>
      <c r="E89" s="15"/>
      <c r="F89" s="14"/>
      <c r="G89" s="14"/>
      <c r="H89" s="14"/>
      <c r="I89" s="15"/>
      <c r="L89" s="11"/>
      <c r="M89" s="17" t="s">
        <v>3</v>
      </c>
    </row>
    <row r="90" spans="1:15">
      <c r="F90" s="144" t="s">
        <v>4</v>
      </c>
      <c r="G90" s="144"/>
      <c r="H90" s="144"/>
      <c r="J90" s="144" t="s">
        <v>5</v>
      </c>
      <c r="K90" s="144"/>
      <c r="L90" s="144"/>
      <c r="M90" s="19"/>
    </row>
    <row r="91" spans="1:15" s="22" customFormat="1">
      <c r="A91" s="12"/>
      <c r="B91" s="20"/>
      <c r="C91" s="21"/>
      <c r="F91" s="23" t="str">
        <f>"30 มิถุนายน"</f>
        <v>30 มิถุนายน</v>
      </c>
      <c r="G91" s="23"/>
      <c r="H91" s="23" t="str">
        <f>"31 ธันวาคม"</f>
        <v>31 ธันวาคม</v>
      </c>
      <c r="I91" s="23"/>
      <c r="J91" s="23" t="str">
        <f>"30 มิถุนายน"</f>
        <v>30 มิถุนายน</v>
      </c>
      <c r="K91" s="23"/>
      <c r="L91" s="23" t="str">
        <f>"31 ธันวาคม"</f>
        <v>31 ธันวาคม</v>
      </c>
    </row>
    <row r="92" spans="1:15" s="25" customFormat="1">
      <c r="A92" s="24"/>
      <c r="C92" s="26"/>
      <c r="D92" s="20" t="s">
        <v>6</v>
      </c>
      <c r="F92" s="27">
        <v>2567</v>
      </c>
      <c r="G92" s="28"/>
      <c r="H92" s="27">
        <v>2566</v>
      </c>
      <c r="I92" s="28"/>
      <c r="J92" s="27">
        <v>2567</v>
      </c>
      <c r="K92" s="28"/>
      <c r="L92" s="27">
        <v>2566</v>
      </c>
    </row>
    <row r="93" spans="1:15" s="25" customFormat="1">
      <c r="A93" s="24"/>
      <c r="C93" s="26"/>
      <c r="D93" s="20"/>
      <c r="F93" s="29" t="s">
        <v>7</v>
      </c>
      <c r="G93" s="28"/>
      <c r="H93" s="29" t="s">
        <v>8</v>
      </c>
      <c r="I93" s="28"/>
      <c r="J93" s="29" t="s">
        <v>7</v>
      </c>
      <c r="K93" s="28"/>
      <c r="L93" s="29" t="s">
        <v>8</v>
      </c>
    </row>
    <row r="94" spans="1:15" s="25" customFormat="1">
      <c r="A94" s="24"/>
      <c r="C94" s="26"/>
      <c r="D94" s="20"/>
      <c r="F94" s="29" t="s">
        <v>9</v>
      </c>
      <c r="G94" s="28"/>
      <c r="H94" s="29"/>
      <c r="I94" s="28"/>
      <c r="J94" s="29" t="s">
        <v>9</v>
      </c>
      <c r="K94" s="28"/>
      <c r="L94" s="29"/>
    </row>
    <row r="95" spans="1:15">
      <c r="A95" s="35" t="s">
        <v>73</v>
      </c>
      <c r="B95" s="11"/>
      <c r="C95" s="31"/>
      <c r="D95" s="32"/>
      <c r="E95" s="33"/>
      <c r="F95" s="32"/>
      <c r="G95" s="32"/>
      <c r="H95" s="32"/>
      <c r="I95" s="34"/>
      <c r="J95" s="32"/>
      <c r="K95" s="33"/>
      <c r="L95" s="32"/>
      <c r="N95" s="3"/>
      <c r="O95" s="3"/>
    </row>
    <row r="96" spans="1:15">
      <c r="A96" s="35" t="s">
        <v>74</v>
      </c>
      <c r="B96" s="11"/>
      <c r="N96" s="3"/>
      <c r="O96" s="3"/>
    </row>
    <row r="97" spans="1:15">
      <c r="A97" s="11" t="s">
        <v>75</v>
      </c>
      <c r="B97" s="11"/>
      <c r="D97" s="8"/>
      <c r="N97" s="3"/>
      <c r="O97" s="3"/>
    </row>
    <row r="98" spans="1:15" ht="21.75" thickBot="1">
      <c r="A98" s="11" t="s">
        <v>76</v>
      </c>
      <c r="B98" s="11"/>
      <c r="D98" s="8"/>
      <c r="F98" s="56">
        <v>1174255</v>
      </c>
      <c r="G98" s="36"/>
      <c r="H98" s="56">
        <v>1174255</v>
      </c>
      <c r="I98" s="36"/>
      <c r="J98" s="56">
        <v>1174255</v>
      </c>
      <c r="K98" s="36"/>
      <c r="L98" s="56">
        <v>1174255</v>
      </c>
      <c r="N98" s="3"/>
      <c r="O98" s="3"/>
    </row>
    <row r="99" spans="1:15" ht="21.75" thickTop="1">
      <c r="A99" s="11" t="s">
        <v>77</v>
      </c>
      <c r="B99" s="11"/>
      <c r="D99" s="8"/>
      <c r="F99" s="36"/>
      <c r="G99" s="36"/>
      <c r="H99" s="36"/>
      <c r="I99" s="36"/>
      <c r="J99" s="36"/>
      <c r="K99" s="36"/>
      <c r="L99" s="36"/>
      <c r="N99" s="3"/>
      <c r="O99" s="3"/>
    </row>
    <row r="100" spans="1:15">
      <c r="A100" s="11" t="s">
        <v>78</v>
      </c>
      <c r="B100" s="11"/>
      <c r="D100" s="8"/>
      <c r="F100" s="36"/>
      <c r="G100" s="36"/>
      <c r="H100" s="36"/>
      <c r="I100" s="36"/>
      <c r="J100" s="36"/>
      <c r="K100" s="36"/>
      <c r="L100" s="36"/>
      <c r="N100" s="3"/>
      <c r="O100" s="3"/>
    </row>
    <row r="101" spans="1:15">
      <c r="A101" s="11" t="s">
        <v>292</v>
      </c>
      <c r="B101" s="11"/>
      <c r="D101" s="8"/>
      <c r="F101" s="36"/>
      <c r="G101" s="36"/>
      <c r="H101" s="36"/>
      <c r="I101" s="36"/>
      <c r="J101" s="36"/>
      <c r="K101" s="36"/>
      <c r="L101" s="36"/>
      <c r="N101" s="3"/>
      <c r="O101" s="3"/>
    </row>
    <row r="102" spans="1:15">
      <c r="A102" s="11" t="s">
        <v>291</v>
      </c>
      <c r="B102" s="11"/>
      <c r="C102" s="8">
        <v>16</v>
      </c>
      <c r="D102" s="8"/>
      <c r="F102" s="36">
        <f>'CE-Consolidated'!G30</f>
        <v>1006504</v>
      </c>
      <c r="G102" s="36"/>
      <c r="H102" s="36">
        <f>'CE-Consolidated'!G23</f>
        <v>1006504</v>
      </c>
      <c r="I102" s="36"/>
      <c r="J102" s="36">
        <f>'CE-separate'!L21</f>
        <v>1006504</v>
      </c>
      <c r="K102" s="36"/>
      <c r="L102" s="36">
        <f>'CE-separate'!L17</f>
        <v>1006504</v>
      </c>
      <c r="M102" s="36"/>
      <c r="N102" s="3"/>
      <c r="O102" s="3"/>
    </row>
    <row r="103" spans="1:15">
      <c r="A103" s="11" t="s">
        <v>79</v>
      </c>
      <c r="B103" s="11"/>
      <c r="C103" s="8">
        <v>16</v>
      </c>
      <c r="D103" s="8"/>
      <c r="F103" s="36">
        <f>'CE-Consolidated'!I30</f>
        <v>243408</v>
      </c>
      <c r="G103" s="36"/>
      <c r="H103" s="36">
        <f>'CE-Consolidated'!I23</f>
        <v>243407</v>
      </c>
      <c r="I103" s="36"/>
      <c r="J103" s="36">
        <f>'CE-separate'!N21</f>
        <v>243408</v>
      </c>
      <c r="K103" s="36"/>
      <c r="L103" s="36">
        <f>'CE-separate'!N17</f>
        <v>243407</v>
      </c>
      <c r="M103" s="36"/>
      <c r="N103" s="3"/>
      <c r="O103" s="3"/>
    </row>
    <row r="104" spans="1:15">
      <c r="A104" s="11" t="s">
        <v>305</v>
      </c>
      <c r="B104" s="11"/>
      <c r="D104" s="57"/>
      <c r="F104" s="36">
        <f>'CE-Consolidated'!K30</f>
        <v>2353815</v>
      </c>
      <c r="G104" s="36"/>
      <c r="H104" s="36">
        <f>'CE-Consolidated'!K23</f>
        <v>2355058</v>
      </c>
      <c r="I104" s="36"/>
      <c r="J104" s="36">
        <v>0</v>
      </c>
      <c r="K104" s="36"/>
      <c r="L104" s="36">
        <v>0</v>
      </c>
      <c r="M104" s="36"/>
      <c r="N104" s="3"/>
      <c r="O104" s="3"/>
    </row>
    <row r="105" spans="1:15">
      <c r="A105" s="11" t="s">
        <v>80</v>
      </c>
      <c r="B105" s="11"/>
      <c r="D105" s="8"/>
      <c r="F105" s="36"/>
      <c r="G105" s="36"/>
      <c r="H105" s="36"/>
      <c r="I105" s="36"/>
      <c r="J105" s="43"/>
      <c r="K105" s="43"/>
      <c r="L105" s="43"/>
      <c r="M105" s="43"/>
      <c r="N105" s="3"/>
      <c r="O105" s="3"/>
    </row>
    <row r="106" spans="1:15">
      <c r="A106" s="11" t="s">
        <v>81</v>
      </c>
      <c r="B106" s="11"/>
      <c r="D106" s="8"/>
      <c r="F106" s="39">
        <f>'CE-Consolidated'!M30</f>
        <v>134201</v>
      </c>
      <c r="G106" s="36"/>
      <c r="H106" s="39">
        <f>'CE-Consolidated'!M23</f>
        <v>134201</v>
      </c>
      <c r="I106" s="36"/>
      <c r="J106" s="39">
        <f>'CE-separate'!P21</f>
        <v>134201</v>
      </c>
      <c r="K106" s="43"/>
      <c r="L106" s="39">
        <f>'CE-separate'!P17</f>
        <v>134201</v>
      </c>
      <c r="M106" s="43"/>
      <c r="N106" s="3"/>
      <c r="O106" s="3"/>
    </row>
    <row r="107" spans="1:15">
      <c r="A107" s="11" t="s">
        <v>82</v>
      </c>
      <c r="B107" s="11"/>
      <c r="D107" s="8"/>
      <c r="F107" s="39">
        <f>'CE-Consolidated'!O30</f>
        <v>877410</v>
      </c>
      <c r="G107" s="36"/>
      <c r="H107" s="39">
        <f>'CE-Consolidated'!O23</f>
        <v>1006032</v>
      </c>
      <c r="I107" s="36"/>
      <c r="J107" s="39">
        <f>'CE-separate'!R21</f>
        <v>1014243</v>
      </c>
      <c r="K107" s="36"/>
      <c r="L107" s="39">
        <f>'CE-separate'!R17</f>
        <v>1601938</v>
      </c>
      <c r="M107" s="36"/>
      <c r="N107" s="3"/>
      <c r="O107" s="3"/>
    </row>
    <row r="108" spans="1:15">
      <c r="A108" s="11" t="s">
        <v>83</v>
      </c>
      <c r="B108" s="11"/>
      <c r="D108" s="8"/>
      <c r="F108" s="55">
        <f>'CE-Consolidated'!W30</f>
        <v>218613</v>
      </c>
      <c r="G108" s="36"/>
      <c r="H108" s="55">
        <f>'CE-Consolidated'!W23</f>
        <v>108411</v>
      </c>
      <c r="I108" s="36"/>
      <c r="J108" s="55">
        <f>'CE-separate'!T21</f>
        <v>129767</v>
      </c>
      <c r="K108" s="43"/>
      <c r="L108" s="55">
        <f>'CE-separate'!T17</f>
        <v>129767</v>
      </c>
      <c r="M108" s="43"/>
      <c r="N108" s="3"/>
      <c r="O108" s="3"/>
    </row>
    <row r="109" spans="1:15">
      <c r="A109" s="11" t="s">
        <v>84</v>
      </c>
      <c r="B109" s="11"/>
      <c r="D109" s="8"/>
      <c r="F109" s="39">
        <f>SUM(F102:F108)</f>
        <v>4833951</v>
      </c>
      <c r="G109" s="36"/>
      <c r="H109" s="39">
        <f>SUM(H102:H108)</f>
        <v>4853613</v>
      </c>
      <c r="I109" s="36"/>
      <c r="J109" s="39">
        <f>SUM(J102:J108)</f>
        <v>2528123</v>
      </c>
      <c r="K109" s="36"/>
      <c r="L109" s="39">
        <f>SUM(L102:L108)</f>
        <v>3115817</v>
      </c>
      <c r="M109" s="36"/>
      <c r="N109" s="3"/>
      <c r="O109" s="3"/>
    </row>
    <row r="110" spans="1:15">
      <c r="A110" s="11" t="s">
        <v>85</v>
      </c>
      <c r="B110" s="11"/>
      <c r="D110" s="11"/>
      <c r="F110" s="58">
        <f>'CE-Consolidated'!AA30</f>
        <v>1564952</v>
      </c>
      <c r="G110" s="36"/>
      <c r="H110" s="58">
        <f>'CE-Consolidated'!AA23</f>
        <v>1467910</v>
      </c>
      <c r="I110" s="36"/>
      <c r="J110" s="58">
        <v>0</v>
      </c>
      <c r="K110" s="36"/>
      <c r="L110" s="58">
        <v>0</v>
      </c>
      <c r="M110" s="36"/>
      <c r="N110" s="3"/>
      <c r="O110" s="3"/>
    </row>
    <row r="111" spans="1:15">
      <c r="A111" s="35" t="s">
        <v>86</v>
      </c>
      <c r="B111" s="4"/>
      <c r="D111" s="11"/>
      <c r="F111" s="55">
        <f>SUM(F109:F110)</f>
        <v>6398903</v>
      </c>
      <c r="G111" s="36"/>
      <c r="H111" s="55">
        <f>SUM(H109:H110)</f>
        <v>6321523</v>
      </c>
      <c r="I111" s="36"/>
      <c r="J111" s="55">
        <f>SUM(J109:J110)</f>
        <v>2528123</v>
      </c>
      <c r="K111" s="36"/>
      <c r="L111" s="55">
        <f>SUM(L109:L110)</f>
        <v>3115817</v>
      </c>
      <c r="N111" s="3"/>
      <c r="O111" s="3"/>
    </row>
    <row r="112" spans="1:15" ht="21.75" thickBot="1">
      <c r="A112" s="35" t="s">
        <v>87</v>
      </c>
      <c r="B112" s="11"/>
      <c r="D112" s="11"/>
      <c r="F112" s="56">
        <f>SUM(F83,F111)</f>
        <v>16704816</v>
      </c>
      <c r="G112" s="36"/>
      <c r="H112" s="56">
        <f>SUM(H83,H111)</f>
        <v>19108858</v>
      </c>
      <c r="I112" s="36"/>
      <c r="J112" s="56">
        <f>SUM(J83,J111)</f>
        <v>6790323</v>
      </c>
      <c r="K112" s="36"/>
      <c r="L112" s="56">
        <f>SUM(L83,L111)</f>
        <v>7676426</v>
      </c>
      <c r="N112" s="3"/>
      <c r="O112" s="3"/>
    </row>
    <row r="113" spans="1:14" ht="21.75" thickTop="1">
      <c r="B113" s="11"/>
      <c r="D113" s="11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1:14">
      <c r="A114" s="11" t="s">
        <v>41</v>
      </c>
      <c r="D114" s="44"/>
      <c r="E114" s="44"/>
      <c r="F114" s="44"/>
      <c r="G114" s="44"/>
      <c r="H114" s="44"/>
      <c r="I114" s="44"/>
      <c r="J114" s="44"/>
      <c r="K114" s="44"/>
      <c r="L114" s="44"/>
    </row>
    <row r="115" spans="1:14">
      <c r="D115" s="44"/>
      <c r="E115" s="44"/>
      <c r="F115" s="44"/>
      <c r="G115" s="44"/>
      <c r="H115" s="44"/>
      <c r="I115" s="44"/>
      <c r="J115" s="44"/>
      <c r="K115" s="44"/>
      <c r="L115" s="44"/>
    </row>
    <row r="116" spans="1:14">
      <c r="A116" s="59"/>
      <c r="B116" s="59"/>
    </row>
    <row r="117" spans="1:14">
      <c r="B117" s="11"/>
    </row>
    <row r="118" spans="1:14">
      <c r="B118" s="11"/>
      <c r="C118" s="11" t="s">
        <v>88</v>
      </c>
    </row>
    <row r="119" spans="1:14">
      <c r="A119" s="59"/>
      <c r="B119" s="59"/>
    </row>
  </sheetData>
  <mergeCells count="6">
    <mergeCell ref="F46:H46"/>
    <mergeCell ref="J46:L46"/>
    <mergeCell ref="F90:H90"/>
    <mergeCell ref="J90:L90"/>
    <mergeCell ref="J5:L5"/>
    <mergeCell ref="F5:H5"/>
  </mergeCells>
  <printOptions horizontalCentered="1"/>
  <pageMargins left="0.6692913385826772" right="0.19685039370078741" top="0.55118110236220474" bottom="0.19685039370078741" header="0.19685039370078741" footer="0.19685039370078741"/>
  <pageSetup paperSize="9" scale="80" orientation="portrait" r:id="rId1"/>
  <rowBreaks count="2" manualBreakCount="2">
    <brk id="41" max="12" man="1"/>
    <brk id="85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694AE-8F0E-40E0-B5CB-38C8E7A1E6AB}">
  <dimension ref="A1:O134"/>
  <sheetViews>
    <sheetView showGridLines="0" view="pageBreakPreview" zoomScaleNormal="90" zoomScaleSheetLayoutView="100" workbookViewId="0"/>
  </sheetViews>
  <sheetFormatPr defaultColWidth="10.85546875" defaultRowHeight="21.95" customHeight="1"/>
  <cols>
    <col min="1" max="1" width="31.85546875" style="11" customWidth="1"/>
    <col min="2" max="2" width="27" style="11" customWidth="1"/>
    <col min="3" max="3" width="6" style="8" customWidth="1"/>
    <col min="4" max="4" width="1.140625" style="8" customWidth="1"/>
    <col min="5" max="5" width="12.140625" style="16" customWidth="1"/>
    <col min="6" max="6" width="0.85546875" style="11" customWidth="1"/>
    <col min="7" max="7" width="12.140625" style="16" customWidth="1"/>
    <col min="8" max="8" width="1" style="11" customWidth="1"/>
    <col min="9" max="9" width="12.140625" style="16" customWidth="1"/>
    <col min="10" max="10" width="0.85546875" style="11" customWidth="1"/>
    <col min="11" max="11" width="12.140625" style="16" customWidth="1"/>
    <col min="12" max="12" width="0.85546875" style="61" hidden="1" customWidth="1"/>
    <col min="13" max="16384" width="10.85546875" style="11"/>
  </cols>
  <sheetData>
    <row r="1" spans="1:14" ht="21.95" customHeight="1">
      <c r="A1" s="60"/>
      <c r="K1" s="17" t="s">
        <v>89</v>
      </c>
    </row>
    <row r="2" spans="1:14" ht="21.95" customHeight="1">
      <c r="A2" s="7" t="s">
        <v>0</v>
      </c>
      <c r="B2" s="49"/>
      <c r="C2" s="50"/>
      <c r="D2" s="50"/>
      <c r="E2" s="51"/>
      <c r="F2" s="49"/>
      <c r="G2" s="51"/>
      <c r="H2" s="49"/>
      <c r="I2" s="51"/>
      <c r="J2" s="49"/>
      <c r="K2" s="51"/>
    </row>
    <row r="3" spans="1:14" ht="21.95" customHeight="1">
      <c r="A3" s="7" t="s">
        <v>90</v>
      </c>
      <c r="B3" s="49"/>
      <c r="C3" s="50"/>
      <c r="D3" s="50"/>
      <c r="E3" s="51"/>
      <c r="F3" s="49"/>
      <c r="G3" s="51"/>
      <c r="H3" s="49"/>
      <c r="I3" s="51"/>
      <c r="J3" s="49"/>
      <c r="K3" s="51"/>
    </row>
    <row r="4" spans="1:14" ht="21.95" customHeight="1">
      <c r="A4" s="24" t="s">
        <v>91</v>
      </c>
      <c r="B4" s="49"/>
      <c r="C4" s="50"/>
      <c r="D4" s="50"/>
      <c r="E4" s="51"/>
      <c r="F4" s="49"/>
      <c r="G4" s="51"/>
      <c r="H4" s="49"/>
      <c r="I4" s="51"/>
      <c r="J4" s="49"/>
      <c r="K4" s="51"/>
    </row>
    <row r="5" spans="1:14" ht="21.95" customHeight="1">
      <c r="A5" s="49"/>
      <c r="B5" s="49"/>
      <c r="C5" s="50"/>
      <c r="D5" s="50"/>
      <c r="I5" s="61"/>
      <c r="K5" s="17" t="s">
        <v>92</v>
      </c>
      <c r="L5" s="17"/>
    </row>
    <row r="6" spans="1:14" ht="21.95" customHeight="1">
      <c r="E6" s="62"/>
      <c r="F6" s="18" t="s">
        <v>4</v>
      </c>
      <c r="G6" s="62"/>
      <c r="H6" s="10"/>
      <c r="I6" s="62"/>
      <c r="J6" s="18" t="s">
        <v>5</v>
      </c>
      <c r="K6" s="62"/>
    </row>
    <row r="7" spans="1:14" ht="21.95" customHeight="1">
      <c r="C7" s="31" t="s">
        <v>6</v>
      </c>
      <c r="D7" s="63"/>
      <c r="E7" s="64" t="s">
        <v>93</v>
      </c>
      <c r="F7" s="33"/>
      <c r="G7" s="33">
        <v>2566</v>
      </c>
      <c r="H7" s="34"/>
      <c r="I7" s="64" t="s">
        <v>93</v>
      </c>
      <c r="J7" s="33"/>
      <c r="K7" s="33">
        <v>2566</v>
      </c>
    </row>
    <row r="8" spans="1:14" ht="21.95" customHeight="1">
      <c r="A8" s="35" t="s">
        <v>94</v>
      </c>
      <c r="E8" s="102"/>
      <c r="G8" s="102"/>
      <c r="I8" s="9"/>
      <c r="K8" s="9"/>
    </row>
    <row r="9" spans="1:14" ht="21.95" customHeight="1">
      <c r="A9" s="11" t="s">
        <v>95</v>
      </c>
      <c r="E9" s="39">
        <v>25104</v>
      </c>
      <c r="G9" s="39">
        <v>104384</v>
      </c>
      <c r="H9" s="36"/>
      <c r="I9" s="39">
        <v>0</v>
      </c>
      <c r="J9" s="36"/>
      <c r="K9" s="39">
        <v>90808</v>
      </c>
    </row>
    <row r="10" spans="1:14" ht="21.95" customHeight="1">
      <c r="A10" s="11" t="s">
        <v>96</v>
      </c>
      <c r="E10" s="39">
        <v>707429</v>
      </c>
      <c r="G10" s="39">
        <v>786465</v>
      </c>
      <c r="H10" s="36"/>
      <c r="I10" s="39">
        <v>24425</v>
      </c>
      <c r="J10" s="36"/>
      <c r="K10" s="39">
        <v>0</v>
      </c>
    </row>
    <row r="11" spans="1:14" ht="21.95" customHeight="1">
      <c r="A11" s="11" t="s">
        <v>97</v>
      </c>
      <c r="E11" s="102">
        <v>1350889</v>
      </c>
      <c r="G11" s="102">
        <v>1152426</v>
      </c>
      <c r="H11" s="36"/>
      <c r="I11" s="39">
        <v>225819</v>
      </c>
      <c r="J11" s="36"/>
      <c r="K11" s="39">
        <v>196153</v>
      </c>
    </row>
    <row r="12" spans="1:14" ht="21.95" customHeight="1">
      <c r="A12" s="11" t="s">
        <v>98</v>
      </c>
      <c r="C12" s="2"/>
      <c r="E12" s="47">
        <v>20702</v>
      </c>
      <c r="F12" s="36"/>
      <c r="G12" s="47">
        <v>32130</v>
      </c>
      <c r="H12" s="36"/>
      <c r="I12" s="47">
        <v>71643</v>
      </c>
      <c r="J12" s="36"/>
      <c r="K12" s="47">
        <v>187497</v>
      </c>
      <c r="N12" s="39"/>
    </row>
    <row r="13" spans="1:14" ht="21.95" customHeight="1">
      <c r="A13" s="35" t="s">
        <v>99</v>
      </c>
      <c r="E13" s="55">
        <f>SUM(E9:E12)</f>
        <v>2104124</v>
      </c>
      <c r="F13" s="36"/>
      <c r="G13" s="55">
        <f>SUM(G9:G12)</f>
        <v>2075405</v>
      </c>
      <c r="H13" s="36"/>
      <c r="I13" s="103">
        <f>SUM(I9:I12)</f>
        <v>321887</v>
      </c>
      <c r="J13" s="36"/>
      <c r="K13" s="103">
        <f>SUM(K9:K12)</f>
        <v>474458</v>
      </c>
      <c r="N13" s="36"/>
    </row>
    <row r="14" spans="1:14" ht="21.95" customHeight="1">
      <c r="A14" s="35" t="s">
        <v>100</v>
      </c>
      <c r="E14" s="104"/>
      <c r="G14" s="104"/>
      <c r="I14" s="36"/>
      <c r="K14" s="36"/>
      <c r="N14" s="95"/>
    </row>
    <row r="15" spans="1:14" ht="21.95" customHeight="1">
      <c r="A15" s="11" t="s">
        <v>101</v>
      </c>
      <c r="E15" s="36">
        <v>23408</v>
      </c>
      <c r="G15" s="36">
        <v>93000</v>
      </c>
      <c r="H15" s="36"/>
      <c r="I15" s="39">
        <v>0</v>
      </c>
      <c r="J15" s="36"/>
      <c r="K15" s="39">
        <v>88108</v>
      </c>
      <c r="N15" s="95"/>
    </row>
    <row r="16" spans="1:14" ht="21.95" customHeight="1">
      <c r="A16" s="11" t="s">
        <v>102</v>
      </c>
      <c r="E16" s="36">
        <v>574261</v>
      </c>
      <c r="G16" s="36">
        <v>648325</v>
      </c>
      <c r="H16" s="36"/>
      <c r="I16" s="39">
        <v>21453</v>
      </c>
      <c r="J16" s="36"/>
      <c r="K16" s="39">
        <v>0</v>
      </c>
      <c r="N16" s="95"/>
    </row>
    <row r="17" spans="1:14" ht="21.95" customHeight="1">
      <c r="A17" s="11" t="s">
        <v>103</v>
      </c>
      <c r="E17" s="36">
        <v>962760</v>
      </c>
      <c r="G17" s="36">
        <v>874369</v>
      </c>
      <c r="H17" s="36"/>
      <c r="I17" s="39">
        <v>192122</v>
      </c>
      <c r="J17" s="36"/>
      <c r="K17" s="39">
        <v>169123</v>
      </c>
      <c r="N17" s="95"/>
    </row>
    <row r="18" spans="1:14" ht="21.95" customHeight="1">
      <c r="A18" s="11" t="s">
        <v>104</v>
      </c>
      <c r="E18" s="36">
        <v>40331</v>
      </c>
      <c r="F18" s="36"/>
      <c r="G18" s="36">
        <v>59452</v>
      </c>
      <c r="H18" s="36"/>
      <c r="I18" s="39">
        <v>422</v>
      </c>
      <c r="J18" s="36"/>
      <c r="K18" s="39">
        <v>805</v>
      </c>
      <c r="N18" s="43"/>
    </row>
    <row r="19" spans="1:14" ht="21.95" customHeight="1">
      <c r="A19" s="11" t="s">
        <v>105</v>
      </c>
      <c r="E19" s="36">
        <v>228593</v>
      </c>
      <c r="F19" s="36"/>
      <c r="G19" s="36">
        <v>219833</v>
      </c>
      <c r="H19" s="36"/>
      <c r="I19" s="36">
        <v>66202</v>
      </c>
      <c r="J19" s="36"/>
      <c r="K19" s="36">
        <v>61753</v>
      </c>
      <c r="N19" s="36"/>
    </row>
    <row r="20" spans="1:14" ht="21.95" customHeight="1">
      <c r="A20" s="11" t="s">
        <v>106</v>
      </c>
      <c r="C20" s="57"/>
      <c r="E20" s="47">
        <v>299376</v>
      </c>
      <c r="F20" s="39"/>
      <c r="G20" s="47">
        <v>7305</v>
      </c>
      <c r="H20" s="39"/>
      <c r="I20" s="47">
        <v>516207</v>
      </c>
      <c r="J20" s="39"/>
      <c r="K20" s="47">
        <v>32659</v>
      </c>
      <c r="N20" s="39"/>
    </row>
    <row r="21" spans="1:14" ht="21.95" customHeight="1">
      <c r="A21" s="35" t="s">
        <v>107</v>
      </c>
      <c r="E21" s="55">
        <f>SUM(E15:E20)</f>
        <v>2128729</v>
      </c>
      <c r="F21" s="36"/>
      <c r="G21" s="55">
        <f>SUM(G15:G20)</f>
        <v>1902284</v>
      </c>
      <c r="H21" s="36"/>
      <c r="I21" s="103">
        <f>SUM(I15:I20)</f>
        <v>796406</v>
      </c>
      <c r="J21" s="36"/>
      <c r="K21" s="103">
        <f>SUM(K15:K20)</f>
        <v>352448</v>
      </c>
      <c r="N21" s="36"/>
    </row>
    <row r="22" spans="1:14" ht="21.95" customHeight="1">
      <c r="A22" s="7" t="s">
        <v>108</v>
      </c>
      <c r="B22" s="30"/>
      <c r="E22" s="36">
        <f>E13-E21</f>
        <v>-24605</v>
      </c>
      <c r="F22" s="36"/>
      <c r="G22" s="36">
        <f>G13-G21</f>
        <v>173121</v>
      </c>
      <c r="H22" s="36"/>
      <c r="I22" s="67">
        <f>I13-I21</f>
        <v>-474519</v>
      </c>
      <c r="J22" s="36"/>
      <c r="K22" s="67">
        <f>K13-K21</f>
        <v>122010</v>
      </c>
      <c r="N22" s="36"/>
    </row>
    <row r="23" spans="1:14" ht="21.95" customHeight="1">
      <c r="A23" s="30" t="s">
        <v>109</v>
      </c>
      <c r="B23" s="30"/>
      <c r="E23" s="36">
        <v>10266</v>
      </c>
      <c r="F23" s="36"/>
      <c r="G23" s="36">
        <v>11701</v>
      </c>
      <c r="H23" s="36"/>
      <c r="I23" s="36">
        <v>3662</v>
      </c>
      <c r="J23" s="36"/>
      <c r="K23" s="36">
        <v>7888</v>
      </c>
      <c r="N23" s="36"/>
    </row>
    <row r="24" spans="1:14" ht="21.95" customHeight="1">
      <c r="A24" s="30" t="s">
        <v>110</v>
      </c>
      <c r="B24" s="30"/>
      <c r="E24" s="36">
        <v>-82287</v>
      </c>
      <c r="F24" s="36"/>
      <c r="G24" s="36">
        <v>-142348</v>
      </c>
      <c r="H24" s="36"/>
      <c r="I24" s="36">
        <v>-41523</v>
      </c>
      <c r="J24" s="36"/>
      <c r="K24" s="36">
        <v>-65004</v>
      </c>
      <c r="N24" s="36"/>
    </row>
    <row r="25" spans="1:14" ht="21.95" customHeight="1">
      <c r="A25" s="30" t="s">
        <v>111</v>
      </c>
      <c r="B25" s="30"/>
      <c r="E25" s="55">
        <v>-9397</v>
      </c>
      <c r="F25" s="36"/>
      <c r="G25" s="55">
        <v>4462</v>
      </c>
      <c r="H25" s="36"/>
      <c r="I25" s="55">
        <v>-3048</v>
      </c>
      <c r="J25" s="36"/>
      <c r="K25" s="55">
        <v>-3422</v>
      </c>
      <c r="N25" s="36"/>
    </row>
    <row r="26" spans="1:14" ht="21.95" customHeight="1">
      <c r="A26" s="35" t="s">
        <v>112</v>
      </c>
      <c r="C26" s="57"/>
      <c r="E26" s="36">
        <f>SUM(E22:E25)</f>
        <v>-106023</v>
      </c>
      <c r="F26" s="36"/>
      <c r="G26" s="36">
        <f>SUM(G22:G25)</f>
        <v>46936</v>
      </c>
      <c r="H26" s="36"/>
      <c r="I26" s="67">
        <f>SUM(I22:I25)</f>
        <v>-515428</v>
      </c>
      <c r="J26" s="36"/>
      <c r="K26" s="67">
        <f>SUM(K22:K25)</f>
        <v>61472</v>
      </c>
      <c r="N26" s="36"/>
    </row>
    <row r="27" spans="1:14" ht="21.95" customHeight="1">
      <c r="A27" s="11" t="s">
        <v>113</v>
      </c>
      <c r="C27" s="2">
        <v>18</v>
      </c>
      <c r="E27" s="67">
        <v>-42948</v>
      </c>
      <c r="F27" s="36"/>
      <c r="G27" s="67">
        <v>-48182</v>
      </c>
      <c r="H27" s="36"/>
      <c r="I27" s="47">
        <v>-2632</v>
      </c>
      <c r="J27" s="43"/>
      <c r="K27" s="47">
        <v>-4274</v>
      </c>
      <c r="N27" s="39"/>
    </row>
    <row r="28" spans="1:14" ht="21.95" customHeight="1" thickBot="1">
      <c r="A28" s="35" t="s">
        <v>114</v>
      </c>
      <c r="E28" s="105">
        <f>SUM(E26:E27)</f>
        <v>-148971</v>
      </c>
      <c r="F28" s="36"/>
      <c r="G28" s="105">
        <f>SUM(G26:G27)</f>
        <v>-1246</v>
      </c>
      <c r="H28" s="36"/>
      <c r="I28" s="105">
        <f>SUM(I26:I27)</f>
        <v>-518060</v>
      </c>
      <c r="J28" s="36"/>
      <c r="K28" s="105">
        <f>SUM(K26:K27)</f>
        <v>57198</v>
      </c>
      <c r="N28" s="36"/>
    </row>
    <row r="29" spans="1:14" ht="21.95" customHeight="1" thickTop="1">
      <c r="E29" s="11"/>
      <c r="G29" s="11"/>
      <c r="I29" s="36"/>
      <c r="K29" s="36"/>
    </row>
    <row r="30" spans="1:14" s="85" customFormat="1" ht="21.95" customHeight="1">
      <c r="A30" s="87" t="s">
        <v>115</v>
      </c>
      <c r="C30" s="106"/>
      <c r="E30" s="107"/>
      <c r="G30" s="107"/>
      <c r="I30" s="70"/>
      <c r="J30" s="107"/>
      <c r="K30" s="70"/>
    </row>
    <row r="31" spans="1:14" s="85" customFormat="1" ht="21.95" customHeight="1" thickBot="1">
      <c r="A31" s="95" t="s">
        <v>116</v>
      </c>
      <c r="C31" s="106"/>
      <c r="E31" s="107">
        <f>SUM(E33-E32)</f>
        <v>-183395</v>
      </c>
      <c r="G31" s="107">
        <f>SUM(G33-G32)</f>
        <v>25522</v>
      </c>
      <c r="I31" s="108">
        <f>I28</f>
        <v>-518060</v>
      </c>
      <c r="J31" s="107"/>
      <c r="K31" s="108">
        <f>K28</f>
        <v>57198</v>
      </c>
    </row>
    <row r="32" spans="1:14" s="85" customFormat="1" ht="21.95" customHeight="1" thickTop="1">
      <c r="A32" s="95" t="s">
        <v>117</v>
      </c>
      <c r="C32" s="106"/>
      <c r="E32" s="70">
        <v>34424</v>
      </c>
      <c r="G32" s="70">
        <v>-26768</v>
      </c>
      <c r="I32" s="70"/>
      <c r="J32" s="107"/>
      <c r="K32" s="70"/>
    </row>
    <row r="33" spans="1:12" s="85" customFormat="1" ht="21.95" customHeight="1" thickBot="1">
      <c r="A33" s="95"/>
      <c r="C33" s="95"/>
      <c r="E33" s="109">
        <f>SUM(E28)</f>
        <v>-148971</v>
      </c>
      <c r="F33" s="91"/>
      <c r="G33" s="109">
        <f>SUM(G28)</f>
        <v>-1246</v>
      </c>
      <c r="H33" s="91"/>
      <c r="I33" s="79"/>
      <c r="J33" s="91"/>
      <c r="K33" s="79"/>
    </row>
    <row r="34" spans="1:12" s="85" customFormat="1" ht="21.95" customHeight="1" thickTop="1">
      <c r="A34" s="95"/>
      <c r="C34" s="95"/>
      <c r="E34" s="91"/>
      <c r="F34" s="91"/>
      <c r="G34" s="91"/>
      <c r="H34" s="91"/>
      <c r="I34" s="107"/>
      <c r="J34" s="91"/>
      <c r="K34" s="107"/>
    </row>
    <row r="35" spans="1:12" s="85" customFormat="1" ht="21.95" customHeight="1">
      <c r="A35" s="87" t="s">
        <v>118</v>
      </c>
      <c r="B35" s="110"/>
      <c r="C35" s="2">
        <v>19</v>
      </c>
      <c r="E35" s="107"/>
      <c r="G35" s="107"/>
      <c r="H35" s="107"/>
      <c r="I35" s="107"/>
      <c r="J35" s="107"/>
      <c r="K35" s="107"/>
    </row>
    <row r="36" spans="1:12" s="85" customFormat="1" ht="21.95" customHeight="1" thickBot="1">
      <c r="A36" s="11" t="s">
        <v>119</v>
      </c>
      <c r="B36" s="111"/>
      <c r="C36" s="106"/>
      <c r="E36" s="112">
        <f>E31/E38</f>
        <v>-0.1822099067663914</v>
      </c>
      <c r="F36" s="113"/>
      <c r="G36" s="112">
        <f>G31/G38</f>
        <v>2.5357077567500972E-2</v>
      </c>
      <c r="H36" s="113"/>
      <c r="I36" s="112">
        <f>I31/I38</f>
        <v>-0.51471231112842075</v>
      </c>
      <c r="J36" s="114"/>
      <c r="K36" s="112">
        <f>K31/K38</f>
        <v>5.682838816338534E-2</v>
      </c>
    </row>
    <row r="37" spans="1:12" ht="21.95" customHeight="1" thickTop="1">
      <c r="E37" s="11"/>
      <c r="G37" s="11"/>
      <c r="I37" s="115"/>
      <c r="K37" s="115"/>
    </row>
    <row r="38" spans="1:12" ht="21.95" customHeight="1" thickBot="1">
      <c r="A38" s="11" t="s">
        <v>120</v>
      </c>
      <c r="E38" s="116">
        <v>1006504</v>
      </c>
      <c r="G38" s="116">
        <v>1006504</v>
      </c>
      <c r="I38" s="116">
        <v>1006504</v>
      </c>
      <c r="K38" s="116">
        <v>1006504</v>
      </c>
    </row>
    <row r="39" spans="1:12" ht="21.95" customHeight="1" thickTop="1">
      <c r="E39" s="11"/>
      <c r="G39" s="11"/>
      <c r="I39" s="11"/>
      <c r="K39" s="11"/>
    </row>
    <row r="40" spans="1:12" ht="21.95" customHeight="1">
      <c r="A40" s="11" t="s">
        <v>121</v>
      </c>
    </row>
    <row r="41" spans="1:12" ht="21.95" customHeight="1">
      <c r="A41" s="60"/>
      <c r="K41" s="17" t="s">
        <v>89</v>
      </c>
    </row>
    <row r="42" spans="1:12" ht="21.95" customHeight="1">
      <c r="A42" s="7" t="s">
        <v>0</v>
      </c>
      <c r="B42" s="49"/>
      <c r="C42" s="50"/>
      <c r="D42" s="50"/>
      <c r="E42" s="51"/>
      <c r="F42" s="49"/>
      <c r="G42" s="51"/>
      <c r="H42" s="49"/>
      <c r="I42" s="51"/>
      <c r="J42" s="49"/>
      <c r="K42" s="51"/>
    </row>
    <row r="43" spans="1:12" ht="21.95" customHeight="1">
      <c r="A43" s="7" t="s">
        <v>122</v>
      </c>
      <c r="B43" s="49"/>
      <c r="C43" s="50"/>
      <c r="D43" s="50"/>
      <c r="E43" s="51"/>
      <c r="F43" s="49"/>
      <c r="G43" s="51"/>
      <c r="H43" s="49"/>
      <c r="I43" s="51"/>
      <c r="J43" s="49"/>
      <c r="K43" s="51"/>
    </row>
    <row r="44" spans="1:12" ht="21.95" customHeight="1">
      <c r="A44" s="24" t="s">
        <v>91</v>
      </c>
      <c r="B44" s="49"/>
      <c r="C44" s="50"/>
      <c r="D44" s="50"/>
      <c r="E44" s="51"/>
      <c r="F44" s="49"/>
      <c r="G44" s="51"/>
      <c r="H44" s="49"/>
      <c r="I44" s="51"/>
      <c r="J44" s="49"/>
      <c r="K44" s="51"/>
    </row>
    <row r="45" spans="1:12" ht="21.95" customHeight="1">
      <c r="A45" s="49"/>
      <c r="B45" s="49"/>
      <c r="C45" s="50"/>
      <c r="D45" s="50"/>
      <c r="I45" s="61"/>
      <c r="K45" s="17" t="s">
        <v>3</v>
      </c>
      <c r="L45" s="17"/>
    </row>
    <row r="46" spans="1:12" ht="21.95" customHeight="1">
      <c r="E46" s="62"/>
      <c r="F46" s="18" t="s">
        <v>4</v>
      </c>
      <c r="G46" s="62"/>
      <c r="H46" s="10"/>
      <c r="I46" s="62"/>
      <c r="J46" s="18" t="s">
        <v>5</v>
      </c>
      <c r="K46" s="62"/>
    </row>
    <row r="47" spans="1:12" ht="21.95" customHeight="1">
      <c r="C47" s="31"/>
      <c r="D47" s="63"/>
      <c r="E47" s="64" t="s">
        <v>93</v>
      </c>
      <c r="F47" s="33"/>
      <c r="G47" s="33">
        <v>2566</v>
      </c>
      <c r="H47" s="34"/>
      <c r="I47" s="64" t="s">
        <v>93</v>
      </c>
      <c r="J47" s="33"/>
      <c r="K47" s="33">
        <v>2566</v>
      </c>
    </row>
    <row r="48" spans="1:12" ht="21.95" customHeight="1">
      <c r="C48" s="31"/>
      <c r="D48" s="63"/>
      <c r="E48" s="64"/>
      <c r="F48" s="33"/>
      <c r="G48" s="33"/>
      <c r="H48" s="34"/>
      <c r="I48" s="64"/>
      <c r="J48" s="33"/>
      <c r="K48" s="33"/>
    </row>
    <row r="49" spans="1:15" ht="21.95" customHeight="1">
      <c r="A49" s="35" t="s">
        <v>114</v>
      </c>
      <c r="C49" s="31"/>
      <c r="D49" s="63"/>
      <c r="E49" s="117">
        <f>E28</f>
        <v>-148971</v>
      </c>
      <c r="F49" s="32"/>
      <c r="G49" s="58">
        <f>G28</f>
        <v>-1246</v>
      </c>
      <c r="H49" s="118"/>
      <c r="I49" s="117">
        <f>I28</f>
        <v>-518060</v>
      </c>
      <c r="J49" s="32"/>
      <c r="K49" s="117">
        <f>K28</f>
        <v>57198</v>
      </c>
    </row>
    <row r="50" spans="1:15" ht="21.95" customHeight="1">
      <c r="A50" s="35"/>
      <c r="C50" s="31"/>
      <c r="D50" s="63"/>
      <c r="E50" s="119"/>
      <c r="F50" s="32"/>
      <c r="G50" s="43"/>
      <c r="H50" s="118"/>
      <c r="I50" s="119"/>
      <c r="J50" s="32"/>
      <c r="K50" s="119"/>
    </row>
    <row r="51" spans="1:15" ht="21.95" customHeight="1">
      <c r="A51" s="35" t="s">
        <v>123</v>
      </c>
      <c r="C51" s="31"/>
      <c r="D51" s="63"/>
      <c r="E51" s="120"/>
      <c r="F51" s="32"/>
      <c r="G51" s="32"/>
      <c r="H51" s="118"/>
      <c r="I51" s="120"/>
      <c r="J51" s="32"/>
      <c r="K51" s="32"/>
    </row>
    <row r="52" spans="1:15" ht="21.95" customHeight="1">
      <c r="A52" s="121" t="s">
        <v>124</v>
      </c>
      <c r="C52" s="31"/>
      <c r="D52" s="63"/>
      <c r="E52" s="120"/>
      <c r="F52" s="32"/>
      <c r="G52" s="32"/>
      <c r="H52" s="118"/>
      <c r="I52" s="120"/>
      <c r="J52" s="32"/>
      <c r="K52" s="32"/>
    </row>
    <row r="53" spans="1:15" ht="21.95" customHeight="1">
      <c r="A53" s="122" t="s">
        <v>125</v>
      </c>
      <c r="C53" s="31"/>
      <c r="D53" s="63"/>
      <c r="E53" s="120"/>
      <c r="F53" s="32"/>
      <c r="G53" s="32"/>
      <c r="H53" s="118"/>
      <c r="I53" s="120"/>
      <c r="J53" s="32"/>
      <c r="K53" s="32"/>
    </row>
    <row r="54" spans="1:15" ht="21.95" customHeight="1">
      <c r="A54" s="122" t="s">
        <v>126</v>
      </c>
      <c r="C54" s="31"/>
      <c r="D54" s="63"/>
      <c r="E54" s="117">
        <v>17233</v>
      </c>
      <c r="F54" s="32"/>
      <c r="G54" s="117">
        <v>22908</v>
      </c>
      <c r="H54" s="118"/>
      <c r="I54" s="117">
        <v>0</v>
      </c>
      <c r="J54" s="32"/>
      <c r="K54" s="117">
        <v>0</v>
      </c>
    </row>
    <row r="55" spans="1:15" ht="21.95" customHeight="1">
      <c r="A55" s="11" t="s">
        <v>127</v>
      </c>
      <c r="C55" s="31"/>
      <c r="D55" s="63"/>
      <c r="E55" s="120"/>
      <c r="F55" s="32"/>
      <c r="G55" s="120"/>
      <c r="H55" s="118"/>
      <c r="I55" s="120"/>
      <c r="J55" s="32"/>
      <c r="K55" s="32"/>
    </row>
    <row r="56" spans="1:15" ht="21.95" customHeight="1">
      <c r="A56" s="11" t="s">
        <v>128</v>
      </c>
      <c r="C56" s="31"/>
      <c r="D56" s="63"/>
      <c r="E56" s="117">
        <f>SUM(E54:E55)</f>
        <v>17233</v>
      </c>
      <c r="F56" s="32"/>
      <c r="G56" s="117">
        <f>SUM(G54:G55)</f>
        <v>22908</v>
      </c>
      <c r="H56" s="118"/>
      <c r="I56" s="117">
        <f>SUM(I54:I55)</f>
        <v>0</v>
      </c>
      <c r="J56" s="32"/>
      <c r="K56" s="117">
        <f>SUM(K54:K55)</f>
        <v>0</v>
      </c>
    </row>
    <row r="57" spans="1:15" ht="21.95" customHeight="1">
      <c r="A57" s="122"/>
      <c r="C57" s="31"/>
      <c r="D57" s="63"/>
      <c r="E57" s="120"/>
      <c r="F57" s="32"/>
      <c r="G57" s="120"/>
      <c r="H57" s="118"/>
      <c r="I57" s="120"/>
      <c r="J57" s="32"/>
      <c r="K57" s="32"/>
    </row>
    <row r="58" spans="1:15" ht="21.95" customHeight="1">
      <c r="A58" s="35" t="s">
        <v>129</v>
      </c>
      <c r="C58" s="31"/>
      <c r="D58" s="63"/>
      <c r="E58" s="117">
        <f>E56</f>
        <v>17233</v>
      </c>
      <c r="F58" s="32"/>
      <c r="G58" s="117">
        <f>G56</f>
        <v>22908</v>
      </c>
      <c r="H58" s="118"/>
      <c r="I58" s="117">
        <f>I56</f>
        <v>0</v>
      </c>
      <c r="J58" s="32"/>
      <c r="K58" s="117">
        <f>K56</f>
        <v>0</v>
      </c>
    </row>
    <row r="59" spans="1:15" ht="21.95" customHeight="1">
      <c r="A59" s="35"/>
    </row>
    <row r="60" spans="1:15" ht="21.95" customHeight="1" thickBot="1">
      <c r="A60" s="123" t="s">
        <v>130</v>
      </c>
      <c r="E60" s="124">
        <f>SUM(E58+E49)</f>
        <v>-131738</v>
      </c>
      <c r="G60" s="124">
        <f>SUM(G58+G49)</f>
        <v>21662</v>
      </c>
      <c r="I60" s="124">
        <f>SUM(I58+I49)</f>
        <v>-518060</v>
      </c>
      <c r="K60" s="124">
        <f>SUM(K58+K49)</f>
        <v>57198</v>
      </c>
    </row>
    <row r="61" spans="1:15" ht="21.95" customHeight="1" thickTop="1">
      <c r="A61" s="35"/>
    </row>
    <row r="62" spans="1:15" ht="21.95" customHeight="1">
      <c r="A62" s="87" t="s">
        <v>131</v>
      </c>
    </row>
    <row r="63" spans="1:15" ht="21.95" customHeight="1" thickBot="1">
      <c r="A63" s="95" t="s">
        <v>116</v>
      </c>
      <c r="E63" s="119">
        <f>SUM(E65-E64)</f>
        <v>-166256</v>
      </c>
      <c r="G63" s="119">
        <f>SUM(G65-G64)</f>
        <v>48082</v>
      </c>
      <c r="I63" s="124">
        <f>SUM(I60)</f>
        <v>-518060</v>
      </c>
      <c r="K63" s="124">
        <f>SUM(K60)</f>
        <v>57198</v>
      </c>
      <c r="M63" s="85"/>
      <c r="N63" s="85"/>
      <c r="O63" s="85"/>
    </row>
    <row r="64" spans="1:15" ht="21.95" customHeight="1" thickTop="1">
      <c r="A64" s="95" t="s">
        <v>117</v>
      </c>
      <c r="E64" s="55">
        <v>34518</v>
      </c>
      <c r="G64" s="55">
        <v>-26420</v>
      </c>
      <c r="M64" s="85"/>
      <c r="N64" s="85"/>
      <c r="O64" s="85"/>
    </row>
    <row r="65" spans="1:14" ht="21.95" customHeight="1" thickBot="1">
      <c r="A65" s="95"/>
      <c r="E65" s="124">
        <f>SUM(E60)</f>
        <v>-131738</v>
      </c>
      <c r="G65" s="124">
        <f>SUM(G60)</f>
        <v>21662</v>
      </c>
    </row>
    <row r="66" spans="1:14" ht="21.95" customHeight="1" thickTop="1">
      <c r="A66" s="95"/>
    </row>
    <row r="67" spans="1:14" ht="21.95" customHeight="1">
      <c r="A67" s="11" t="s">
        <v>41</v>
      </c>
    </row>
    <row r="68" spans="1:14" ht="21.95" customHeight="1">
      <c r="A68" s="60"/>
      <c r="K68" s="17" t="s">
        <v>89</v>
      </c>
    </row>
    <row r="69" spans="1:14" ht="21.95" customHeight="1">
      <c r="A69" s="7" t="s">
        <v>0</v>
      </c>
      <c r="B69" s="49"/>
      <c r="C69" s="50"/>
      <c r="D69" s="50"/>
      <c r="E69" s="51"/>
      <c r="F69" s="49"/>
      <c r="G69" s="51"/>
      <c r="H69" s="49"/>
      <c r="I69" s="51"/>
      <c r="J69" s="49"/>
      <c r="K69" s="51"/>
    </row>
    <row r="70" spans="1:14" ht="21.95" customHeight="1">
      <c r="A70" s="7" t="s">
        <v>90</v>
      </c>
      <c r="B70" s="49"/>
      <c r="C70" s="50"/>
      <c r="D70" s="50"/>
      <c r="E70" s="51"/>
      <c r="F70" s="49"/>
      <c r="G70" s="51"/>
      <c r="H70" s="49"/>
      <c r="I70" s="51"/>
      <c r="J70" s="49"/>
      <c r="K70" s="51"/>
    </row>
    <row r="71" spans="1:14" ht="21.95" customHeight="1">
      <c r="A71" s="24" t="s">
        <v>132</v>
      </c>
      <c r="B71" s="49"/>
      <c r="C71" s="50"/>
      <c r="D71" s="50"/>
      <c r="E71" s="51"/>
      <c r="F71" s="49"/>
      <c r="G71" s="51"/>
      <c r="H71" s="49"/>
      <c r="I71" s="51"/>
      <c r="J71" s="49"/>
      <c r="K71" s="51"/>
    </row>
    <row r="72" spans="1:14" ht="21.95" customHeight="1">
      <c r="A72" s="49"/>
      <c r="B72" s="49"/>
      <c r="C72" s="50"/>
      <c r="D72" s="50"/>
      <c r="I72" s="61"/>
      <c r="K72" s="17" t="s">
        <v>92</v>
      </c>
      <c r="L72" s="17"/>
    </row>
    <row r="73" spans="1:14" ht="21.95" customHeight="1">
      <c r="E73" s="62"/>
      <c r="F73" s="18" t="s">
        <v>4</v>
      </c>
      <c r="G73" s="62"/>
      <c r="H73" s="10"/>
      <c r="I73" s="62"/>
      <c r="J73" s="18" t="s">
        <v>5</v>
      </c>
      <c r="K73" s="62"/>
    </row>
    <row r="74" spans="1:14" ht="21.95" customHeight="1">
      <c r="C74" s="31" t="s">
        <v>6</v>
      </c>
      <c r="D74" s="63"/>
      <c r="E74" s="64" t="s">
        <v>93</v>
      </c>
      <c r="F74" s="33"/>
      <c r="G74" s="33">
        <v>2566</v>
      </c>
      <c r="H74" s="34"/>
      <c r="I74" s="64" t="s">
        <v>93</v>
      </c>
      <c r="J74" s="33"/>
      <c r="K74" s="33">
        <v>2566</v>
      </c>
    </row>
    <row r="75" spans="1:14" ht="21.95" customHeight="1">
      <c r="A75" s="35" t="s">
        <v>94</v>
      </c>
      <c r="E75" s="102"/>
      <c r="G75" s="102"/>
      <c r="I75" s="9"/>
      <c r="K75" s="9"/>
    </row>
    <row r="76" spans="1:14" ht="21.95" customHeight="1">
      <c r="A76" s="11" t="s">
        <v>95</v>
      </c>
      <c r="E76" s="102">
        <v>53632</v>
      </c>
      <c r="G76" s="102">
        <v>121421</v>
      </c>
      <c r="H76" s="36"/>
      <c r="I76" s="39">
        <v>0</v>
      </c>
      <c r="J76" s="36"/>
      <c r="K76" s="39">
        <v>334400</v>
      </c>
    </row>
    <row r="77" spans="1:14" ht="21.95" customHeight="1">
      <c r="A77" s="11" t="s">
        <v>96</v>
      </c>
      <c r="E77" s="102">
        <v>1444503</v>
      </c>
      <c r="G77" s="102">
        <v>2063441</v>
      </c>
      <c r="H77" s="36"/>
      <c r="I77" s="39">
        <v>24425</v>
      </c>
      <c r="J77" s="36"/>
      <c r="K77" s="39">
        <v>0</v>
      </c>
    </row>
    <row r="78" spans="1:14" ht="21.95" customHeight="1">
      <c r="A78" s="11" t="s">
        <v>97</v>
      </c>
      <c r="E78" s="39">
        <v>2666511</v>
      </c>
      <c r="G78" s="39">
        <v>2314672</v>
      </c>
      <c r="H78" s="36"/>
      <c r="I78" s="39">
        <v>477604</v>
      </c>
      <c r="J78" s="36"/>
      <c r="K78" s="39">
        <v>429619</v>
      </c>
    </row>
    <row r="79" spans="1:14" ht="21.95" customHeight="1">
      <c r="A79" s="11" t="s">
        <v>98</v>
      </c>
      <c r="C79" s="2"/>
      <c r="E79" s="47">
        <v>41301</v>
      </c>
      <c r="F79" s="36"/>
      <c r="G79" s="47">
        <v>86657</v>
      </c>
      <c r="H79" s="36"/>
      <c r="I79" s="47">
        <v>123180</v>
      </c>
      <c r="J79" s="36"/>
      <c r="K79" s="47">
        <v>261990</v>
      </c>
      <c r="N79" s="39"/>
    </row>
    <row r="80" spans="1:14" ht="21.95" customHeight="1">
      <c r="A80" s="35" t="s">
        <v>99</v>
      </c>
      <c r="E80" s="55">
        <f>SUM(E76:E79)</f>
        <v>4205947</v>
      </c>
      <c r="F80" s="36"/>
      <c r="G80" s="55">
        <f>SUM(G76:G79)</f>
        <v>4586191</v>
      </c>
      <c r="H80" s="36"/>
      <c r="I80" s="103">
        <f>SUM(I76:I79)</f>
        <v>625209</v>
      </c>
      <c r="J80" s="36"/>
      <c r="K80" s="103">
        <f>SUM(K76:K79)</f>
        <v>1026009</v>
      </c>
      <c r="N80" s="36"/>
    </row>
    <row r="81" spans="1:14" ht="21.95" customHeight="1">
      <c r="A81" s="35" t="s">
        <v>100</v>
      </c>
      <c r="E81" s="104"/>
      <c r="G81" s="104"/>
      <c r="I81" s="36"/>
      <c r="K81" s="36"/>
      <c r="N81" s="95"/>
    </row>
    <row r="82" spans="1:14" ht="21.95" customHeight="1">
      <c r="A82" s="11" t="s">
        <v>101</v>
      </c>
      <c r="E82" s="36">
        <v>52324</v>
      </c>
      <c r="G82" s="36">
        <v>104874</v>
      </c>
      <c r="H82" s="36"/>
      <c r="I82" s="39">
        <v>0</v>
      </c>
      <c r="J82" s="36"/>
      <c r="K82" s="39">
        <v>330380</v>
      </c>
      <c r="N82" s="95"/>
    </row>
    <row r="83" spans="1:14" ht="21.95" customHeight="1">
      <c r="A83" s="11" t="s">
        <v>102</v>
      </c>
      <c r="E83" s="36">
        <v>1212121</v>
      </c>
      <c r="G83" s="36">
        <v>1809457</v>
      </c>
      <c r="H83" s="36"/>
      <c r="I83" s="39">
        <v>21453</v>
      </c>
      <c r="J83" s="36"/>
      <c r="K83" s="39">
        <v>0</v>
      </c>
      <c r="N83" s="95"/>
    </row>
    <row r="84" spans="1:14" ht="21.95" customHeight="1">
      <c r="A84" s="11" t="s">
        <v>103</v>
      </c>
      <c r="E84" s="36">
        <v>1909685</v>
      </c>
      <c r="G84" s="36">
        <v>1733560</v>
      </c>
      <c r="H84" s="36"/>
      <c r="I84" s="36">
        <v>407842</v>
      </c>
      <c r="J84" s="36"/>
      <c r="K84" s="36">
        <v>364775</v>
      </c>
      <c r="N84" s="95"/>
    </row>
    <row r="85" spans="1:14" ht="21.95" customHeight="1">
      <c r="A85" s="11" t="s">
        <v>104</v>
      </c>
      <c r="E85" s="36">
        <v>91528</v>
      </c>
      <c r="F85" s="36"/>
      <c r="G85" s="36">
        <v>114832</v>
      </c>
      <c r="H85" s="36"/>
      <c r="I85" s="36">
        <v>852</v>
      </c>
      <c r="J85" s="36"/>
      <c r="K85" s="36">
        <v>1323</v>
      </c>
      <c r="N85" s="43"/>
    </row>
    <row r="86" spans="1:14" ht="21.95" customHeight="1">
      <c r="A86" s="11" t="s">
        <v>105</v>
      </c>
      <c r="E86" s="67">
        <v>440779</v>
      </c>
      <c r="F86" s="36"/>
      <c r="G86" s="67">
        <v>457379</v>
      </c>
      <c r="H86" s="36"/>
      <c r="I86" s="36">
        <v>129652</v>
      </c>
      <c r="J86" s="36"/>
      <c r="K86" s="36">
        <v>121117</v>
      </c>
      <c r="N86" s="36"/>
    </row>
    <row r="87" spans="1:14" ht="21.95" customHeight="1">
      <c r="A87" s="11" t="s">
        <v>106</v>
      </c>
      <c r="C87" s="57"/>
      <c r="E87" s="47">
        <v>324578</v>
      </c>
      <c r="F87" s="39"/>
      <c r="G87" s="47">
        <v>77623</v>
      </c>
      <c r="H87" s="39"/>
      <c r="I87" s="47">
        <v>565544</v>
      </c>
      <c r="J87" s="39"/>
      <c r="K87" s="47">
        <v>24846</v>
      </c>
      <c r="N87" s="39"/>
    </row>
    <row r="88" spans="1:14" ht="21.95" customHeight="1">
      <c r="A88" s="35" t="s">
        <v>107</v>
      </c>
      <c r="E88" s="55">
        <f>SUM(E82:E87)</f>
        <v>4031015</v>
      </c>
      <c r="F88" s="36"/>
      <c r="G88" s="55">
        <f>SUM(G82:G87)</f>
        <v>4297725</v>
      </c>
      <c r="H88" s="36"/>
      <c r="I88" s="77">
        <f>SUM(I82:I87)</f>
        <v>1125343</v>
      </c>
      <c r="J88" s="36"/>
      <c r="K88" s="77">
        <f>SUM(K82:K87)</f>
        <v>842441</v>
      </c>
      <c r="N88" s="36"/>
    </row>
    <row r="89" spans="1:14" ht="21.95" customHeight="1">
      <c r="A89" s="7" t="s">
        <v>108</v>
      </c>
      <c r="B89" s="30"/>
      <c r="E89" s="36">
        <f>E80-E88</f>
        <v>174932</v>
      </c>
      <c r="F89" s="36"/>
      <c r="G89" s="36">
        <f>G80-G88</f>
        <v>288466</v>
      </c>
      <c r="H89" s="36"/>
      <c r="I89" s="67">
        <f>I80-I88</f>
        <v>-500134</v>
      </c>
      <c r="J89" s="36"/>
      <c r="K89" s="67">
        <f>K80-K88</f>
        <v>183568</v>
      </c>
      <c r="N89" s="36"/>
    </row>
    <row r="90" spans="1:14" ht="21.95" customHeight="1">
      <c r="A90" s="30" t="s">
        <v>133</v>
      </c>
      <c r="B90" s="30"/>
      <c r="E90" s="36">
        <v>17787</v>
      </c>
      <c r="F90" s="36"/>
      <c r="G90" s="36">
        <v>21351</v>
      </c>
      <c r="H90" s="36"/>
      <c r="I90" s="36">
        <v>7288</v>
      </c>
      <c r="J90" s="36"/>
      <c r="K90" s="36">
        <v>17232</v>
      </c>
      <c r="N90" s="36"/>
    </row>
    <row r="91" spans="1:14" ht="21.95" customHeight="1">
      <c r="A91" s="30" t="s">
        <v>110</v>
      </c>
      <c r="B91" s="30"/>
      <c r="E91" s="36">
        <v>-170953</v>
      </c>
      <c r="F91" s="36"/>
      <c r="G91" s="36">
        <v>-281643</v>
      </c>
      <c r="H91" s="36"/>
      <c r="I91" s="36">
        <v>-84173</v>
      </c>
      <c r="J91" s="36"/>
      <c r="K91" s="36">
        <v>-128920</v>
      </c>
      <c r="N91" s="36"/>
    </row>
    <row r="92" spans="1:14" ht="21.95" customHeight="1">
      <c r="A92" s="30" t="s">
        <v>111</v>
      </c>
      <c r="B92" s="30"/>
      <c r="E92" s="55">
        <v>-7841</v>
      </c>
      <c r="F92" s="36"/>
      <c r="G92" s="55">
        <v>8051</v>
      </c>
      <c r="H92" s="36"/>
      <c r="I92" s="55">
        <v>-6696</v>
      </c>
      <c r="J92" s="36"/>
      <c r="K92" s="55">
        <v>-6051</v>
      </c>
      <c r="N92" s="36"/>
    </row>
    <row r="93" spans="1:14" ht="21.95" customHeight="1">
      <c r="A93" s="35" t="s">
        <v>112</v>
      </c>
      <c r="C93" s="57"/>
      <c r="E93" s="36">
        <f>SUM(E89:E92)</f>
        <v>13925</v>
      </c>
      <c r="F93" s="36"/>
      <c r="G93" s="36">
        <f>SUM(G89:G92)</f>
        <v>36225</v>
      </c>
      <c r="H93" s="36"/>
      <c r="I93" s="67">
        <f>SUM(I89:I92)</f>
        <v>-583715</v>
      </c>
      <c r="J93" s="36"/>
      <c r="K93" s="67">
        <f>SUM(K89:K92)</f>
        <v>65829</v>
      </c>
      <c r="N93" s="36"/>
    </row>
    <row r="94" spans="1:14" ht="21.95" customHeight="1">
      <c r="A94" s="11" t="s">
        <v>113</v>
      </c>
      <c r="C94" s="106">
        <v>18</v>
      </c>
      <c r="E94" s="55">
        <v>-82712</v>
      </c>
      <c r="F94" s="36"/>
      <c r="G94" s="55">
        <v>-81044</v>
      </c>
      <c r="H94" s="36"/>
      <c r="I94" s="47">
        <v>-3980</v>
      </c>
      <c r="J94" s="43"/>
      <c r="K94" s="47">
        <v>-6490</v>
      </c>
      <c r="N94" s="39"/>
    </row>
    <row r="95" spans="1:14" ht="21.95" customHeight="1" thickBot="1">
      <c r="A95" s="35" t="s">
        <v>114</v>
      </c>
      <c r="E95" s="105">
        <f>SUM(E93:E94)</f>
        <v>-68787</v>
      </c>
      <c r="F95" s="36"/>
      <c r="G95" s="105">
        <f>SUM(G93:G94)</f>
        <v>-44819</v>
      </c>
      <c r="H95" s="36"/>
      <c r="I95" s="105">
        <f>SUM(I93:I94)</f>
        <v>-587695</v>
      </c>
      <c r="J95" s="36"/>
      <c r="K95" s="105">
        <f>SUM(K93:K94)</f>
        <v>59339</v>
      </c>
      <c r="N95" s="36"/>
    </row>
    <row r="96" spans="1:14" ht="21.95" customHeight="1" thickTop="1">
      <c r="E96" s="11"/>
      <c r="G96" s="11"/>
      <c r="I96" s="11"/>
      <c r="K96" s="11"/>
    </row>
    <row r="97" spans="1:12" s="85" customFormat="1" ht="21.95" customHeight="1">
      <c r="A97" s="87" t="s">
        <v>115</v>
      </c>
      <c r="C97" s="106"/>
      <c r="E97" s="107"/>
      <c r="G97" s="107"/>
      <c r="I97" s="107"/>
      <c r="J97" s="107"/>
      <c r="K97" s="107"/>
    </row>
    <row r="98" spans="1:12" s="85" customFormat="1" ht="21.95" customHeight="1" thickBot="1">
      <c r="A98" s="95" t="s">
        <v>116</v>
      </c>
      <c r="C98" s="106"/>
      <c r="E98" s="107">
        <f>SUM(E100-E99)</f>
        <v>-128622</v>
      </c>
      <c r="G98" s="107">
        <f>SUM(G100-G99)</f>
        <v>-717</v>
      </c>
      <c r="I98" s="125">
        <f>I95</f>
        <v>-587695</v>
      </c>
      <c r="J98" s="107"/>
      <c r="K98" s="125">
        <f>K95</f>
        <v>59339</v>
      </c>
    </row>
    <row r="99" spans="1:12" s="85" customFormat="1" ht="21.95" customHeight="1" thickTop="1">
      <c r="A99" s="95" t="s">
        <v>117</v>
      </c>
      <c r="C99" s="106"/>
      <c r="E99" s="107">
        <v>59835</v>
      </c>
      <c r="G99" s="107">
        <v>-44102</v>
      </c>
      <c r="I99" s="107"/>
      <c r="J99" s="107"/>
      <c r="K99" s="107"/>
    </row>
    <row r="100" spans="1:12" s="85" customFormat="1" ht="21.95" customHeight="1" thickBot="1">
      <c r="A100" s="95"/>
      <c r="C100" s="95"/>
      <c r="E100" s="109">
        <f>SUM(E95)</f>
        <v>-68787</v>
      </c>
      <c r="F100" s="91"/>
      <c r="G100" s="109">
        <f>SUM(G95)</f>
        <v>-44819</v>
      </c>
      <c r="H100" s="91"/>
      <c r="I100" s="91"/>
      <c r="J100" s="91"/>
      <c r="K100" s="91"/>
    </row>
    <row r="101" spans="1:12" s="85" customFormat="1" ht="21.95" customHeight="1" thickTop="1">
      <c r="A101" s="95"/>
      <c r="C101" s="95"/>
      <c r="E101" s="91"/>
      <c r="F101" s="91"/>
      <c r="G101" s="91"/>
      <c r="H101" s="91"/>
      <c r="I101" s="91"/>
      <c r="J101" s="91"/>
      <c r="K101" s="91"/>
    </row>
    <row r="102" spans="1:12" s="85" customFormat="1" ht="21.95" customHeight="1">
      <c r="A102" s="87" t="s">
        <v>118</v>
      </c>
      <c r="B102" s="110"/>
      <c r="C102" s="106">
        <v>19</v>
      </c>
      <c r="E102" s="107"/>
      <c r="G102" s="107"/>
      <c r="H102" s="107"/>
      <c r="I102" s="107"/>
      <c r="J102" s="107"/>
      <c r="K102" s="107"/>
    </row>
    <row r="103" spans="1:12" s="85" customFormat="1" ht="21.95" customHeight="1" thickBot="1">
      <c r="A103" s="11" t="s">
        <v>119</v>
      </c>
      <c r="B103" s="111"/>
      <c r="C103" s="106"/>
      <c r="E103" s="126">
        <f>E98/E105</f>
        <v>-0.12779084832251039</v>
      </c>
      <c r="F103" s="127"/>
      <c r="G103" s="126">
        <f>G98/G105</f>
        <v>-7.1236676655035648E-4</v>
      </c>
      <c r="H103" s="127"/>
      <c r="I103" s="126">
        <f>I98/I105</f>
        <v>-0.58389733175427028</v>
      </c>
      <c r="J103" s="128"/>
      <c r="K103" s="126">
        <f>K98/K105</f>
        <v>5.8955553082749794E-2</v>
      </c>
    </row>
    <row r="104" spans="1:12" ht="21.95" customHeight="1" thickTop="1">
      <c r="E104" s="11"/>
      <c r="G104" s="11"/>
      <c r="I104" s="11"/>
      <c r="K104" s="11"/>
    </row>
    <row r="105" spans="1:12" ht="21.95" customHeight="1" thickBot="1">
      <c r="A105" s="11" t="s">
        <v>120</v>
      </c>
      <c r="E105" s="116">
        <v>1006504</v>
      </c>
      <c r="G105" s="116">
        <v>1006504</v>
      </c>
      <c r="I105" s="116">
        <v>1006504</v>
      </c>
      <c r="K105" s="116">
        <v>1006504</v>
      </c>
    </row>
    <row r="106" spans="1:12" ht="21.95" customHeight="1" thickTop="1">
      <c r="E106" s="11"/>
      <c r="G106" s="11"/>
      <c r="I106" s="11"/>
      <c r="K106" s="11"/>
    </row>
    <row r="107" spans="1:12" ht="21.95" customHeight="1">
      <c r="A107" s="11" t="s">
        <v>121</v>
      </c>
    </row>
    <row r="108" spans="1:12" ht="21.95" customHeight="1">
      <c r="A108" s="60"/>
      <c r="K108" s="17" t="s">
        <v>89</v>
      </c>
    </row>
    <row r="109" spans="1:12" ht="21.95" customHeight="1">
      <c r="A109" s="7" t="s">
        <v>0</v>
      </c>
      <c r="B109" s="49"/>
      <c r="C109" s="50"/>
      <c r="D109" s="50"/>
      <c r="E109" s="51"/>
      <c r="F109" s="49"/>
      <c r="G109" s="51"/>
      <c r="H109" s="49"/>
      <c r="I109" s="51"/>
      <c r="J109" s="49"/>
      <c r="K109" s="51"/>
    </row>
    <row r="110" spans="1:12" ht="21.95" customHeight="1">
      <c r="A110" s="7" t="s">
        <v>122</v>
      </c>
      <c r="B110" s="49"/>
      <c r="C110" s="50"/>
      <c r="D110" s="50"/>
      <c r="E110" s="51"/>
      <c r="F110" s="49"/>
      <c r="G110" s="51"/>
      <c r="H110" s="49"/>
      <c r="I110" s="51"/>
      <c r="J110" s="49"/>
      <c r="K110" s="51"/>
    </row>
    <row r="111" spans="1:12" ht="21.95" customHeight="1">
      <c r="A111" s="24" t="s">
        <v>132</v>
      </c>
      <c r="B111" s="49"/>
      <c r="C111" s="50"/>
      <c r="D111" s="50"/>
      <c r="E111" s="51"/>
      <c r="F111" s="49"/>
      <c r="G111" s="51"/>
      <c r="H111" s="49"/>
      <c r="I111" s="51"/>
      <c r="J111" s="49"/>
      <c r="K111" s="51"/>
    </row>
    <row r="112" spans="1:12" ht="21.95" customHeight="1">
      <c r="A112" s="49"/>
      <c r="B112" s="49"/>
      <c r="C112" s="50"/>
      <c r="D112" s="50"/>
      <c r="I112" s="61"/>
      <c r="K112" s="17" t="s">
        <v>3</v>
      </c>
      <c r="L112" s="17"/>
    </row>
    <row r="113" spans="1:11" ht="21.95" customHeight="1">
      <c r="E113" s="62"/>
      <c r="F113" s="18" t="s">
        <v>4</v>
      </c>
      <c r="G113" s="62"/>
      <c r="H113" s="10"/>
      <c r="I113" s="62"/>
      <c r="J113" s="18" t="s">
        <v>5</v>
      </c>
      <c r="K113" s="62"/>
    </row>
    <row r="114" spans="1:11" ht="21.95" customHeight="1">
      <c r="C114" s="31"/>
      <c r="D114" s="63"/>
      <c r="E114" s="64" t="s">
        <v>93</v>
      </c>
      <c r="F114" s="33"/>
      <c r="G114" s="33">
        <v>2566</v>
      </c>
      <c r="H114" s="34"/>
      <c r="I114" s="64" t="s">
        <v>93</v>
      </c>
      <c r="J114" s="33"/>
      <c r="K114" s="33">
        <v>2566</v>
      </c>
    </row>
    <row r="115" spans="1:11" ht="21.95" customHeight="1">
      <c r="C115" s="31"/>
      <c r="D115" s="63"/>
      <c r="E115" s="64"/>
      <c r="F115" s="33"/>
      <c r="G115" s="33"/>
      <c r="H115" s="34"/>
      <c r="I115" s="64"/>
      <c r="J115" s="33"/>
      <c r="K115" s="33"/>
    </row>
    <row r="116" spans="1:11" ht="21.95" customHeight="1">
      <c r="A116" s="35" t="s">
        <v>114</v>
      </c>
      <c r="C116" s="31"/>
      <c r="D116" s="63"/>
      <c r="E116" s="117">
        <f>E95</f>
        <v>-68787</v>
      </c>
      <c r="F116" s="32"/>
      <c r="G116" s="117">
        <f>G95</f>
        <v>-44819</v>
      </c>
      <c r="H116" s="118"/>
      <c r="I116" s="117">
        <f>I95</f>
        <v>-587695</v>
      </c>
      <c r="J116" s="32"/>
      <c r="K116" s="117">
        <f>K95</f>
        <v>59339</v>
      </c>
    </row>
    <row r="117" spans="1:11" ht="21.95" customHeight="1">
      <c r="A117" s="35"/>
      <c r="C117" s="31"/>
      <c r="D117" s="63"/>
      <c r="E117" s="119"/>
      <c r="F117" s="32"/>
      <c r="G117" s="43"/>
      <c r="H117" s="118"/>
      <c r="I117" s="119"/>
      <c r="J117" s="32"/>
      <c r="K117" s="119"/>
    </row>
    <row r="118" spans="1:11" ht="21.95" customHeight="1">
      <c r="A118" s="35" t="s">
        <v>134</v>
      </c>
      <c r="C118" s="31"/>
      <c r="D118" s="63"/>
      <c r="E118" s="120"/>
      <c r="F118" s="32"/>
      <c r="G118" s="32"/>
      <c r="H118" s="118"/>
      <c r="I118" s="120"/>
      <c r="J118" s="32"/>
      <c r="K118" s="32"/>
    </row>
    <row r="119" spans="1:11" ht="21.95" customHeight="1">
      <c r="A119" s="121" t="s">
        <v>124</v>
      </c>
      <c r="C119" s="31"/>
      <c r="D119" s="63"/>
      <c r="E119" s="120"/>
      <c r="F119" s="32"/>
      <c r="G119" s="32"/>
      <c r="H119" s="118"/>
      <c r="I119" s="120"/>
      <c r="J119" s="32"/>
      <c r="K119" s="32"/>
    </row>
    <row r="120" spans="1:11" ht="21.95" customHeight="1">
      <c r="A120" s="122" t="s">
        <v>125</v>
      </c>
      <c r="C120" s="31"/>
      <c r="D120" s="63"/>
      <c r="E120" s="120"/>
      <c r="F120" s="32"/>
      <c r="G120" s="120"/>
      <c r="H120" s="118"/>
      <c r="I120" s="120"/>
      <c r="J120" s="32"/>
      <c r="K120" s="32"/>
    </row>
    <row r="121" spans="1:11" ht="21.95" customHeight="1">
      <c r="A121" s="122" t="s">
        <v>126</v>
      </c>
      <c r="C121" s="31"/>
      <c r="D121" s="63"/>
      <c r="E121" s="117">
        <v>110836</v>
      </c>
      <c r="F121" s="32"/>
      <c r="G121" s="117">
        <v>31646</v>
      </c>
      <c r="H121" s="118"/>
      <c r="I121" s="117">
        <v>0</v>
      </c>
      <c r="J121" s="32"/>
      <c r="K121" s="117">
        <v>0</v>
      </c>
    </row>
    <row r="122" spans="1:11" ht="21.95" customHeight="1">
      <c r="A122" s="11" t="s">
        <v>127</v>
      </c>
      <c r="C122" s="31"/>
      <c r="D122" s="63"/>
      <c r="E122" s="120"/>
      <c r="F122" s="32"/>
      <c r="G122" s="120"/>
      <c r="H122" s="118"/>
      <c r="I122" s="32"/>
      <c r="J122" s="32"/>
      <c r="K122" s="32"/>
    </row>
    <row r="123" spans="1:11" ht="21.95" customHeight="1">
      <c r="A123" s="11" t="s">
        <v>128</v>
      </c>
      <c r="C123" s="31"/>
      <c r="D123" s="63"/>
      <c r="E123" s="117">
        <f>SUM(E121:E122)</f>
        <v>110836</v>
      </c>
      <c r="F123" s="32"/>
      <c r="G123" s="117">
        <f>SUM(G121:G122)</f>
        <v>31646</v>
      </c>
      <c r="H123" s="118"/>
      <c r="I123" s="117">
        <f>SUM(I121:I122)</f>
        <v>0</v>
      </c>
      <c r="J123" s="32"/>
      <c r="K123" s="117">
        <f>SUM(K121:K122)</f>
        <v>0</v>
      </c>
    </row>
    <row r="124" spans="1:11" ht="21.95" customHeight="1">
      <c r="A124" s="122"/>
      <c r="C124" s="31"/>
      <c r="D124" s="63"/>
      <c r="E124" s="120"/>
      <c r="F124" s="32"/>
      <c r="G124" s="120"/>
      <c r="H124" s="118"/>
      <c r="I124" s="32"/>
      <c r="J124" s="32"/>
      <c r="K124" s="32"/>
    </row>
    <row r="125" spans="1:11" ht="21.95" customHeight="1">
      <c r="A125" s="35" t="s">
        <v>129</v>
      </c>
      <c r="C125" s="31"/>
      <c r="D125" s="63"/>
      <c r="E125" s="117">
        <f>E123</f>
        <v>110836</v>
      </c>
      <c r="F125" s="32"/>
      <c r="G125" s="117">
        <f>G123</f>
        <v>31646</v>
      </c>
      <c r="H125" s="118"/>
      <c r="I125" s="117">
        <f>I123</f>
        <v>0</v>
      </c>
      <c r="J125" s="32"/>
      <c r="K125" s="117">
        <f>K123</f>
        <v>0</v>
      </c>
    </row>
    <row r="126" spans="1:11" ht="21.95" customHeight="1">
      <c r="A126" s="35"/>
      <c r="C126" s="31"/>
      <c r="D126" s="63"/>
      <c r="E126" s="120"/>
      <c r="F126" s="32"/>
      <c r="G126" s="120"/>
      <c r="H126" s="118"/>
      <c r="I126" s="120"/>
      <c r="J126" s="32"/>
      <c r="K126" s="32"/>
    </row>
    <row r="127" spans="1:11" ht="21.95" customHeight="1" thickBot="1">
      <c r="A127" s="35" t="s">
        <v>135</v>
      </c>
      <c r="C127" s="31"/>
      <c r="D127" s="63"/>
      <c r="E127" s="124">
        <f>SUM(E125+E116)</f>
        <v>42049</v>
      </c>
      <c r="F127" s="32"/>
      <c r="G127" s="124">
        <f>SUM(G125+G116)</f>
        <v>-13173</v>
      </c>
      <c r="H127" s="118"/>
      <c r="I127" s="124">
        <f>SUM(I125+I116)</f>
        <v>-587695</v>
      </c>
      <c r="J127" s="32"/>
      <c r="K127" s="124">
        <f>SUM(K125+K116)</f>
        <v>59339</v>
      </c>
    </row>
    <row r="128" spans="1:11" ht="21.95" customHeight="1" thickTop="1">
      <c r="A128" s="35"/>
      <c r="C128" s="31"/>
      <c r="D128" s="63"/>
      <c r="E128" s="120"/>
      <c r="F128" s="32"/>
      <c r="G128" s="120"/>
      <c r="H128" s="118"/>
      <c r="I128" s="120"/>
      <c r="J128" s="32"/>
      <c r="K128" s="32"/>
    </row>
    <row r="129" spans="1:11" ht="21.95" customHeight="1">
      <c r="A129" s="87" t="s">
        <v>131</v>
      </c>
      <c r="C129" s="31"/>
      <c r="D129" s="63"/>
      <c r="E129" s="120"/>
      <c r="F129" s="32"/>
      <c r="G129" s="120"/>
      <c r="H129" s="118"/>
      <c r="I129" s="120"/>
      <c r="J129" s="32"/>
      <c r="K129" s="32"/>
    </row>
    <row r="130" spans="1:11" ht="21.95" customHeight="1" thickBot="1">
      <c r="A130" s="95" t="s">
        <v>116</v>
      </c>
      <c r="C130" s="31"/>
      <c r="D130" s="63"/>
      <c r="E130" s="119">
        <f>SUM(E132-E131)</f>
        <v>-18420</v>
      </c>
      <c r="F130" s="32"/>
      <c r="G130" s="119">
        <f>SUM(G132-G131)</f>
        <v>30687</v>
      </c>
      <c r="H130" s="118"/>
      <c r="I130" s="124">
        <f>SUM(I127)</f>
        <v>-587695</v>
      </c>
      <c r="J130" s="32"/>
      <c r="K130" s="124">
        <f>SUM(K127)</f>
        <v>59339</v>
      </c>
    </row>
    <row r="131" spans="1:11" ht="21.95" customHeight="1" thickTop="1">
      <c r="A131" s="95" t="s">
        <v>117</v>
      </c>
      <c r="E131" s="117">
        <v>60469</v>
      </c>
      <c r="G131" s="117">
        <v>-43860</v>
      </c>
    </row>
    <row r="132" spans="1:11" ht="21.95" customHeight="1" thickBot="1">
      <c r="A132" s="95"/>
      <c r="E132" s="124">
        <f>SUM(E127)</f>
        <v>42049</v>
      </c>
      <c r="G132" s="124">
        <f>SUM(G127)</f>
        <v>-13173</v>
      </c>
    </row>
    <row r="133" spans="1:11" ht="21.95" customHeight="1" thickTop="1">
      <c r="A133" s="95"/>
    </row>
    <row r="134" spans="1:11" ht="21.95" customHeight="1">
      <c r="A134" s="11" t="s">
        <v>41</v>
      </c>
    </row>
  </sheetData>
  <printOptions horizontalCentered="1"/>
  <pageMargins left="0.6692913385826772" right="0.19685039370078741" top="0.55118110236220474" bottom="0.19685039370078741" header="0.19685039370078741" footer="0.19685039370078741"/>
  <pageSetup paperSize="9" scale="80" orientation="portrait" r:id="rId1"/>
  <headerFooter alignWithMargins="0"/>
  <rowBreaks count="3" manualBreakCount="3">
    <brk id="40" max="16383" man="1"/>
    <brk id="67" max="16383" man="1"/>
    <brk id="10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8D375-6EC8-4739-A412-947FD862B028}">
  <dimension ref="A1:AC33"/>
  <sheetViews>
    <sheetView showGridLines="0" view="pageBreakPreview" zoomScale="92" zoomScaleNormal="89" zoomScaleSheetLayoutView="92" workbookViewId="0"/>
  </sheetViews>
  <sheetFormatPr defaultColWidth="9.140625" defaultRowHeight="21"/>
  <cols>
    <col min="1" max="1" width="33.85546875" style="95" customWidth="1"/>
    <col min="2" max="2" width="1.140625" style="95" customWidth="1"/>
    <col min="3" max="3" width="4" style="95" customWidth="1"/>
    <col min="4" max="4" width="0.5703125" style="95" hidden="1" customWidth="1"/>
    <col min="5" max="5" width="2.85546875" style="95" customWidth="1"/>
    <col min="6" max="6" width="0.5703125" style="95" customWidth="1"/>
    <col min="7" max="7" width="10.140625" style="95" customWidth="1"/>
    <col min="8" max="8" width="1.42578125" style="95" customWidth="1"/>
    <col min="9" max="9" width="10.85546875" style="95" customWidth="1"/>
    <col min="10" max="10" width="1.42578125" style="95" customWidth="1"/>
    <col min="11" max="11" width="13" style="95" customWidth="1"/>
    <col min="12" max="12" width="1.42578125" style="95" customWidth="1"/>
    <col min="13" max="13" width="11.85546875" style="95" customWidth="1"/>
    <col min="14" max="14" width="1.42578125" style="95" customWidth="1"/>
    <col min="15" max="15" width="12.42578125" style="95" customWidth="1"/>
    <col min="16" max="16" width="1.42578125" style="95" customWidth="1"/>
    <col min="17" max="17" width="14.140625" style="95" customWidth="1"/>
    <col min="18" max="18" width="1.42578125" style="95" customWidth="1"/>
    <col min="19" max="19" width="11.5703125" style="95" customWidth="1"/>
    <col min="20" max="20" width="1.42578125" style="95" customWidth="1"/>
    <col min="21" max="21" width="13" style="95" customWidth="1"/>
    <col min="22" max="22" width="1.42578125" style="95" customWidth="1"/>
    <col min="23" max="23" width="10.140625" style="95" customWidth="1"/>
    <col min="24" max="24" width="1.42578125" style="95" customWidth="1"/>
    <col min="25" max="25" width="12.42578125" style="95" customWidth="1"/>
    <col min="26" max="26" width="1.42578125" style="95" customWidth="1"/>
    <col min="27" max="27" width="12.140625" style="95" customWidth="1"/>
    <col min="28" max="28" width="1.42578125" style="95" customWidth="1"/>
    <col min="29" max="29" width="12.140625" style="95" customWidth="1"/>
    <col min="30" max="16384" width="9.140625" style="95"/>
  </cols>
  <sheetData>
    <row r="1" spans="1:29">
      <c r="AC1" s="86" t="s">
        <v>89</v>
      </c>
    </row>
    <row r="2" spans="1:29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</row>
    <row r="3" spans="1:29">
      <c r="A3" s="87" t="s">
        <v>136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</row>
    <row r="4" spans="1:29">
      <c r="A4" s="87" t="s">
        <v>132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</row>
    <row r="5" spans="1:29">
      <c r="AC5" s="86" t="s">
        <v>3</v>
      </c>
    </row>
    <row r="6" spans="1:29">
      <c r="G6" s="145" t="s">
        <v>4</v>
      </c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</row>
    <row r="7" spans="1:29">
      <c r="G7" s="146" t="s">
        <v>137</v>
      </c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96"/>
      <c r="AA7" s="96"/>
    </row>
    <row r="8" spans="1:29">
      <c r="L8" s="96"/>
      <c r="M8" s="96"/>
      <c r="N8" s="96"/>
      <c r="Q8" s="145" t="s">
        <v>83</v>
      </c>
      <c r="R8" s="145"/>
      <c r="S8" s="145"/>
      <c r="T8" s="145"/>
      <c r="U8" s="145"/>
      <c r="V8" s="145"/>
      <c r="W8" s="145"/>
      <c r="X8" s="96"/>
      <c r="Y8" s="96"/>
      <c r="Z8" s="96"/>
      <c r="AA8" s="96"/>
      <c r="AB8" s="96"/>
      <c r="AC8" s="96"/>
    </row>
    <row r="9" spans="1:29">
      <c r="E9" s="96"/>
      <c r="F9" s="96"/>
      <c r="G9" s="96"/>
      <c r="H9" s="96"/>
      <c r="I9" s="96"/>
      <c r="J9" s="96"/>
      <c r="L9" s="96"/>
      <c r="M9" s="96"/>
      <c r="N9" s="96"/>
      <c r="O9" s="96"/>
      <c r="P9" s="96"/>
      <c r="Q9" s="146" t="s">
        <v>134</v>
      </c>
      <c r="R9" s="146"/>
      <c r="S9" s="146"/>
      <c r="T9" s="146"/>
      <c r="U9" s="146"/>
      <c r="V9" s="96"/>
      <c r="W9" s="96"/>
      <c r="X9" s="96"/>
      <c r="Y9" s="96"/>
      <c r="Z9" s="96"/>
      <c r="AA9" s="96"/>
    </row>
    <row r="10" spans="1:29">
      <c r="E10" s="96"/>
      <c r="F10" s="96"/>
      <c r="G10" s="96"/>
      <c r="H10" s="96"/>
      <c r="I10" s="96"/>
      <c r="J10" s="96"/>
      <c r="K10" s="96" t="s">
        <v>286</v>
      </c>
      <c r="L10" s="96"/>
      <c r="M10" s="96"/>
      <c r="N10" s="96"/>
      <c r="O10" s="96"/>
      <c r="P10" s="96"/>
      <c r="Q10" s="96" t="s">
        <v>138</v>
      </c>
      <c r="T10" s="96"/>
      <c r="U10" s="96"/>
      <c r="V10" s="96"/>
      <c r="W10" s="96"/>
      <c r="X10" s="96"/>
      <c r="Y10" s="96"/>
      <c r="Z10" s="96"/>
      <c r="AA10" s="96"/>
    </row>
    <row r="11" spans="1:29">
      <c r="E11" s="96"/>
      <c r="F11" s="96"/>
      <c r="G11" s="96"/>
      <c r="H11" s="96"/>
      <c r="I11" s="96"/>
      <c r="J11" s="96"/>
      <c r="K11" s="96" t="s">
        <v>139</v>
      </c>
      <c r="M11" s="145" t="s">
        <v>140</v>
      </c>
      <c r="N11" s="145"/>
      <c r="O11" s="145"/>
      <c r="P11" s="96"/>
      <c r="Q11" s="96" t="s">
        <v>141</v>
      </c>
      <c r="R11" s="96"/>
      <c r="T11" s="96"/>
      <c r="U11" s="96" t="s">
        <v>142</v>
      </c>
      <c r="V11" s="96"/>
      <c r="W11" s="96" t="s">
        <v>143</v>
      </c>
      <c r="X11" s="96"/>
      <c r="Y11" s="96"/>
      <c r="Z11" s="96"/>
      <c r="AA11" s="96" t="s">
        <v>144</v>
      </c>
    </row>
    <row r="12" spans="1:29" s="96" customFormat="1" ht="17.25" customHeight="1">
      <c r="G12" s="96" t="s">
        <v>75</v>
      </c>
      <c r="K12" s="96" t="s">
        <v>145</v>
      </c>
      <c r="M12" s="129" t="s">
        <v>146</v>
      </c>
      <c r="Q12" s="96" t="s">
        <v>147</v>
      </c>
      <c r="S12" s="96" t="s">
        <v>142</v>
      </c>
      <c r="U12" s="96" t="s">
        <v>148</v>
      </c>
      <c r="W12" s="96" t="s">
        <v>149</v>
      </c>
      <c r="Y12" s="96" t="s">
        <v>150</v>
      </c>
      <c r="AA12" s="96" t="s">
        <v>151</v>
      </c>
      <c r="AC12" s="130"/>
    </row>
    <row r="13" spans="1:29" s="96" customFormat="1">
      <c r="G13" s="96" t="s">
        <v>152</v>
      </c>
      <c r="I13" s="96" t="s">
        <v>153</v>
      </c>
      <c r="K13" s="96" t="s">
        <v>154</v>
      </c>
      <c r="M13" s="96" t="s">
        <v>155</v>
      </c>
      <c r="Q13" s="96" t="s">
        <v>156</v>
      </c>
      <c r="S13" s="96" t="s">
        <v>148</v>
      </c>
      <c r="U13" s="96" t="s">
        <v>157</v>
      </c>
      <c r="W13" s="96" t="s">
        <v>158</v>
      </c>
      <c r="Y13" s="96" t="s">
        <v>159</v>
      </c>
      <c r="AA13" s="96" t="s">
        <v>160</v>
      </c>
      <c r="AC13" s="96" t="s">
        <v>150</v>
      </c>
    </row>
    <row r="14" spans="1:29" s="96" customFormat="1">
      <c r="G14" s="100" t="s">
        <v>161</v>
      </c>
      <c r="I14" s="100" t="s">
        <v>162</v>
      </c>
      <c r="K14" s="100" t="s">
        <v>163</v>
      </c>
      <c r="M14" s="100" t="s">
        <v>164</v>
      </c>
      <c r="O14" s="100" t="s">
        <v>165</v>
      </c>
      <c r="Q14" s="100" t="s">
        <v>166</v>
      </c>
      <c r="S14" s="100" t="s">
        <v>157</v>
      </c>
      <c r="U14" s="100" t="s">
        <v>167</v>
      </c>
      <c r="W14" s="100" t="s">
        <v>159</v>
      </c>
      <c r="Y14" s="100" t="s">
        <v>168</v>
      </c>
      <c r="AA14" s="100" t="s">
        <v>167</v>
      </c>
      <c r="AC14" s="100" t="s">
        <v>159</v>
      </c>
    </row>
    <row r="15" spans="1:29" s="96" customFormat="1">
      <c r="A15" s="66" t="s">
        <v>169</v>
      </c>
      <c r="B15" s="131"/>
      <c r="G15" s="132">
        <v>1006504</v>
      </c>
      <c r="H15" s="70"/>
      <c r="I15" s="132">
        <v>243407</v>
      </c>
      <c r="J15" s="70"/>
      <c r="K15" s="132">
        <v>-246621</v>
      </c>
      <c r="L15" s="70"/>
      <c r="M15" s="132">
        <v>134201</v>
      </c>
      <c r="N15" s="133"/>
      <c r="O15" s="132">
        <v>1397681</v>
      </c>
      <c r="P15" s="134"/>
      <c r="Q15" s="132">
        <v>-173241</v>
      </c>
      <c r="R15" s="134"/>
      <c r="S15" s="132">
        <v>129767</v>
      </c>
      <c r="T15" s="134"/>
      <c r="U15" s="132">
        <v>187276</v>
      </c>
      <c r="V15" s="134"/>
      <c r="W15" s="79">
        <f>SUM(Q15:U15)</f>
        <v>143802</v>
      </c>
      <c r="X15" s="70"/>
      <c r="Y15" s="79">
        <f>SUM(G15:V15)</f>
        <v>2678974</v>
      </c>
      <c r="Z15" s="79"/>
      <c r="AA15" s="79">
        <v>1174045</v>
      </c>
      <c r="AB15" s="79"/>
      <c r="AC15" s="70">
        <f>SUM(Y15:AA15)</f>
        <v>3853019</v>
      </c>
    </row>
    <row r="16" spans="1:29" s="85" customFormat="1">
      <c r="A16" s="1" t="s">
        <v>170</v>
      </c>
      <c r="G16" s="79">
        <v>0</v>
      </c>
      <c r="H16" s="70"/>
      <c r="I16" s="79">
        <v>0</v>
      </c>
      <c r="J16" s="79"/>
      <c r="K16" s="79">
        <v>0</v>
      </c>
      <c r="L16" s="70"/>
      <c r="M16" s="79">
        <v>0</v>
      </c>
      <c r="N16" s="70"/>
      <c r="O16" s="79">
        <v>-717</v>
      </c>
      <c r="P16" s="70"/>
      <c r="Q16" s="79">
        <v>0</v>
      </c>
      <c r="R16" s="79"/>
      <c r="S16" s="79">
        <v>0</v>
      </c>
      <c r="T16" s="70"/>
      <c r="U16" s="79">
        <v>0</v>
      </c>
      <c r="V16" s="70"/>
      <c r="W16" s="79">
        <f>SUM(Q16:U16)</f>
        <v>0</v>
      </c>
      <c r="X16" s="70"/>
      <c r="Y16" s="79">
        <f>SUM(G16:V16)</f>
        <v>-717</v>
      </c>
      <c r="Z16" s="79"/>
      <c r="AA16" s="135">
        <v>-44102</v>
      </c>
      <c r="AB16" s="79"/>
      <c r="AC16" s="70">
        <f>SUM(Y16:AA16)</f>
        <v>-44819</v>
      </c>
    </row>
    <row r="17" spans="1:29" s="85" customFormat="1">
      <c r="A17" s="1" t="s">
        <v>129</v>
      </c>
      <c r="G17" s="136">
        <v>0</v>
      </c>
      <c r="H17" s="70"/>
      <c r="I17" s="136">
        <v>0</v>
      </c>
      <c r="J17" s="79"/>
      <c r="K17" s="136">
        <v>0</v>
      </c>
      <c r="L17" s="70"/>
      <c r="M17" s="136">
        <v>0</v>
      </c>
      <c r="N17" s="70"/>
      <c r="O17" s="136">
        <v>0</v>
      </c>
      <c r="P17" s="70"/>
      <c r="Q17" s="136">
        <v>31404</v>
      </c>
      <c r="R17" s="79"/>
      <c r="S17" s="136">
        <v>0</v>
      </c>
      <c r="T17" s="70"/>
      <c r="U17" s="136">
        <v>0</v>
      </c>
      <c r="V17" s="70"/>
      <c r="W17" s="136">
        <f>SUM(Q17:U17)</f>
        <v>31404</v>
      </c>
      <c r="X17" s="70"/>
      <c r="Y17" s="136">
        <f>SUM(G17:V17)</f>
        <v>31404</v>
      </c>
      <c r="Z17" s="79"/>
      <c r="AA17" s="137">
        <v>242</v>
      </c>
      <c r="AB17" s="79"/>
      <c r="AC17" s="138">
        <f>SUM(Y17:AA17)</f>
        <v>31646</v>
      </c>
    </row>
    <row r="18" spans="1:29" s="85" customFormat="1">
      <c r="A18" s="1" t="s">
        <v>130</v>
      </c>
      <c r="G18" s="67">
        <f>SUM(G16:G17)</f>
        <v>0</v>
      </c>
      <c r="H18" s="67"/>
      <c r="I18" s="67">
        <f>SUM(I16:I17)</f>
        <v>0</v>
      </c>
      <c r="J18" s="67"/>
      <c r="K18" s="67">
        <f>SUM(K16:K17)</f>
        <v>0</v>
      </c>
      <c r="L18" s="67"/>
      <c r="M18" s="67">
        <f>SUM(M16:M17)</f>
        <v>0</v>
      </c>
      <c r="N18" s="67"/>
      <c r="O18" s="67">
        <f>SUM(O16:O17)</f>
        <v>-717</v>
      </c>
      <c r="P18" s="67"/>
      <c r="Q18" s="67">
        <f>SUM(Q16:Q17)</f>
        <v>31404</v>
      </c>
      <c r="R18" s="67"/>
      <c r="S18" s="67">
        <f>SUM(S16:S17)</f>
        <v>0</v>
      </c>
      <c r="T18" s="67"/>
      <c r="U18" s="67">
        <f>SUM(U16:U17)</f>
        <v>0</v>
      </c>
      <c r="V18" s="67"/>
      <c r="W18" s="67">
        <f>SUM(W16:W17)</f>
        <v>31404</v>
      </c>
      <c r="X18" s="70"/>
      <c r="Y18" s="67">
        <f>SUM(Y16:Y17)</f>
        <v>30687</v>
      </c>
      <c r="Z18" s="67"/>
      <c r="AA18" s="67">
        <f>SUM(AA16:AA17)</f>
        <v>-43860</v>
      </c>
      <c r="AB18" s="67"/>
      <c r="AC18" s="67">
        <f>SUM(AC16:AC17)</f>
        <v>-13173</v>
      </c>
    </row>
    <row r="19" spans="1:29" s="85" customFormat="1">
      <c r="A19" s="6" t="s">
        <v>171</v>
      </c>
      <c r="B19" s="131"/>
      <c r="C19" s="131"/>
      <c r="D19" s="139"/>
      <c r="E19" s="140"/>
      <c r="F19" s="141">
        <v>0</v>
      </c>
      <c r="G19" s="141"/>
      <c r="H19" s="141"/>
      <c r="I19" s="141"/>
      <c r="J19" s="141">
        <v>0</v>
      </c>
      <c r="K19" s="141"/>
      <c r="L19" s="141">
        <v>0</v>
      </c>
      <c r="M19" s="141"/>
      <c r="N19" s="141">
        <v>-34361</v>
      </c>
      <c r="O19" s="141"/>
      <c r="P19" s="141">
        <v>0</v>
      </c>
      <c r="Q19" s="141"/>
      <c r="R19" s="141">
        <f>-N19</f>
        <v>34361</v>
      </c>
      <c r="S19" s="141"/>
      <c r="T19" s="141">
        <f>SUM(F19:R19)</f>
        <v>0</v>
      </c>
      <c r="U19" s="141"/>
      <c r="V19" s="141"/>
      <c r="W19" s="131"/>
      <c r="X19" s="141">
        <f>SUM(T19:V19)</f>
        <v>0</v>
      </c>
      <c r="Y19" s="131"/>
      <c r="Z19" s="131"/>
      <c r="AA19" s="131"/>
      <c r="AB19" s="131"/>
      <c r="AC19" s="131"/>
    </row>
    <row r="20" spans="1:29" s="85" customFormat="1">
      <c r="A20" s="6" t="s">
        <v>172</v>
      </c>
      <c r="B20" s="131"/>
      <c r="C20" s="131"/>
      <c r="D20" s="139"/>
      <c r="E20" s="140"/>
      <c r="F20" s="141"/>
      <c r="G20" s="141">
        <v>0</v>
      </c>
      <c r="H20" s="141"/>
      <c r="I20" s="141">
        <v>0</v>
      </c>
      <c r="J20" s="141"/>
      <c r="K20" s="141">
        <v>122750</v>
      </c>
      <c r="L20" s="141"/>
      <c r="M20" s="141">
        <v>0</v>
      </c>
      <c r="N20" s="141"/>
      <c r="O20" s="141">
        <v>0</v>
      </c>
      <c r="P20" s="141"/>
      <c r="Q20" s="141">
        <v>0</v>
      </c>
      <c r="R20" s="141"/>
      <c r="S20" s="141">
        <v>0</v>
      </c>
      <c r="T20" s="141"/>
      <c r="U20" s="141">
        <v>0</v>
      </c>
      <c r="V20" s="141"/>
      <c r="W20" s="79">
        <f>SUM(Q20:U20)</f>
        <v>0</v>
      </c>
      <c r="X20" s="141"/>
      <c r="Y20" s="79">
        <f>SUM(G20:V20)</f>
        <v>122750</v>
      </c>
      <c r="Z20" s="131"/>
      <c r="AA20" s="79">
        <v>19891</v>
      </c>
      <c r="AB20" s="131"/>
      <c r="AC20" s="70">
        <f>SUM(Y20:AA20)</f>
        <v>142641</v>
      </c>
    </row>
    <row r="21" spans="1:29" ht="21.75" thickBot="1">
      <c r="A21" s="87" t="s">
        <v>173</v>
      </c>
      <c r="G21" s="84">
        <f>SUM(G18:G20)+G15</f>
        <v>1006504</v>
      </c>
      <c r="H21" s="70"/>
      <c r="I21" s="84">
        <f>SUM(I18:I20)+I15</f>
        <v>243407</v>
      </c>
      <c r="J21" s="70"/>
      <c r="K21" s="84">
        <f>SUM(K18:K20)+K15</f>
        <v>-123871</v>
      </c>
      <c r="L21" s="70"/>
      <c r="M21" s="84">
        <f>SUM(M18:M20)+M15</f>
        <v>134201</v>
      </c>
      <c r="N21" s="70"/>
      <c r="O21" s="84">
        <f>SUM(O18:O20)+O15</f>
        <v>1396964</v>
      </c>
      <c r="P21" s="70"/>
      <c r="Q21" s="84">
        <f>SUM(Q18:Q20)+Q15</f>
        <v>-141837</v>
      </c>
      <c r="R21" s="70"/>
      <c r="S21" s="84">
        <f>SUM(S18:S20)+S15</f>
        <v>129767</v>
      </c>
      <c r="T21" s="70"/>
      <c r="U21" s="84">
        <f>SUM(U18:U20)+U15</f>
        <v>187276</v>
      </c>
      <c r="V21" s="70"/>
      <c r="W21" s="84">
        <f>SUM(W18:W20)+W15</f>
        <v>175206</v>
      </c>
      <c r="X21" s="70"/>
      <c r="Y21" s="84">
        <f>SUM(Y18:Y20)+Y15</f>
        <v>2832411</v>
      </c>
      <c r="Z21" s="70"/>
      <c r="AA21" s="84">
        <f>SUM(AA18:AA20)+AA15</f>
        <v>1150076</v>
      </c>
      <c r="AB21" s="70"/>
      <c r="AC21" s="84">
        <f>SUM(AC18:AC20)+AC15</f>
        <v>3982487</v>
      </c>
    </row>
    <row r="22" spans="1:29" ht="21.75" thickTop="1">
      <c r="A22" s="87"/>
      <c r="G22" s="96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</row>
    <row r="23" spans="1:29" s="96" customFormat="1">
      <c r="A23" s="66" t="s">
        <v>174</v>
      </c>
      <c r="B23" s="131"/>
      <c r="G23" s="79">
        <v>1006504</v>
      </c>
      <c r="H23" s="79"/>
      <c r="I23" s="79">
        <v>243407</v>
      </c>
      <c r="J23" s="79"/>
      <c r="K23" s="79">
        <v>2355058</v>
      </c>
      <c r="L23" s="79"/>
      <c r="M23" s="79">
        <v>134201</v>
      </c>
      <c r="N23" s="79"/>
      <c r="O23" s="79">
        <v>1006032</v>
      </c>
      <c r="P23" s="79"/>
      <c r="Q23" s="79">
        <v>-208632</v>
      </c>
      <c r="R23" s="79"/>
      <c r="S23" s="79">
        <v>129767</v>
      </c>
      <c r="T23" s="79"/>
      <c r="U23" s="79">
        <v>187276</v>
      </c>
      <c r="V23" s="79"/>
      <c r="W23" s="79">
        <f>SUM(Q23:U23)</f>
        <v>108411</v>
      </c>
      <c r="X23" s="70"/>
      <c r="Y23" s="79">
        <f>SUM(G23:U23)</f>
        <v>4853613</v>
      </c>
      <c r="Z23" s="79"/>
      <c r="AA23" s="79">
        <v>1467910</v>
      </c>
      <c r="AB23" s="79"/>
      <c r="AC23" s="70">
        <f>SUM(Y23:AA23)</f>
        <v>6321523</v>
      </c>
    </row>
    <row r="24" spans="1:29" s="85" customFormat="1">
      <c r="A24" s="1" t="s">
        <v>114</v>
      </c>
      <c r="G24" s="79">
        <v>0</v>
      </c>
      <c r="H24" s="70"/>
      <c r="I24" s="79">
        <v>0</v>
      </c>
      <c r="J24" s="79"/>
      <c r="K24" s="79">
        <v>0</v>
      </c>
      <c r="L24" s="70"/>
      <c r="M24" s="79">
        <v>0</v>
      </c>
      <c r="N24" s="70"/>
      <c r="O24" s="142">
        <f>PL!E98</f>
        <v>-128622</v>
      </c>
      <c r="P24" s="135"/>
      <c r="Q24" s="142">
        <v>0</v>
      </c>
      <c r="R24" s="142"/>
      <c r="S24" s="79">
        <v>0</v>
      </c>
      <c r="T24" s="70"/>
      <c r="U24" s="79">
        <v>0</v>
      </c>
      <c r="V24" s="70"/>
      <c r="W24" s="79">
        <f>SUM(Q24:U24)</f>
        <v>0</v>
      </c>
      <c r="X24" s="70"/>
      <c r="Y24" s="79">
        <f>SUM(G24:V24)</f>
        <v>-128622</v>
      </c>
      <c r="Z24" s="79"/>
      <c r="AA24" s="135">
        <f>PL!E99</f>
        <v>59835</v>
      </c>
      <c r="AB24" s="79"/>
      <c r="AC24" s="70">
        <f>SUM(Y24:AA24)</f>
        <v>-68787</v>
      </c>
    </row>
    <row r="25" spans="1:29" s="85" customFormat="1">
      <c r="A25" s="1" t="s">
        <v>129</v>
      </c>
      <c r="G25" s="136">
        <v>0</v>
      </c>
      <c r="H25" s="70"/>
      <c r="I25" s="136">
        <v>0</v>
      </c>
      <c r="J25" s="79"/>
      <c r="K25" s="136">
        <v>0</v>
      </c>
      <c r="L25" s="70"/>
      <c r="M25" s="136">
        <v>0</v>
      </c>
      <c r="N25" s="70"/>
      <c r="O25" s="137">
        <v>0</v>
      </c>
      <c r="P25" s="135"/>
      <c r="Q25" s="137">
        <v>110202</v>
      </c>
      <c r="R25" s="142"/>
      <c r="S25" s="136">
        <v>0</v>
      </c>
      <c r="T25" s="70"/>
      <c r="U25" s="136">
        <v>0</v>
      </c>
      <c r="V25" s="70"/>
      <c r="W25" s="136">
        <f>SUM(Q25:U25)</f>
        <v>110202</v>
      </c>
      <c r="X25" s="70"/>
      <c r="Y25" s="136">
        <f>SUM(G25:V25)</f>
        <v>110202</v>
      </c>
      <c r="Z25" s="79"/>
      <c r="AA25" s="137">
        <v>634</v>
      </c>
      <c r="AB25" s="79"/>
      <c r="AC25" s="138">
        <f>SUM(Y25:AA25)</f>
        <v>110836</v>
      </c>
    </row>
    <row r="26" spans="1:29" s="85" customFormat="1">
      <c r="A26" s="1" t="s">
        <v>130</v>
      </c>
      <c r="G26" s="67">
        <f>SUM(G24:G25)</f>
        <v>0</v>
      </c>
      <c r="H26" s="67"/>
      <c r="I26" s="67">
        <f>SUM(I24:I25)</f>
        <v>0</v>
      </c>
      <c r="J26" s="67"/>
      <c r="K26" s="67">
        <f>SUM(K24:K25)</f>
        <v>0</v>
      </c>
      <c r="L26" s="67"/>
      <c r="M26" s="67">
        <f>SUM(M24:M25)</f>
        <v>0</v>
      </c>
      <c r="N26" s="67"/>
      <c r="O26" s="67">
        <f>SUM(O24:O25)</f>
        <v>-128622</v>
      </c>
      <c r="P26" s="67"/>
      <c r="Q26" s="67">
        <f>SUM(Q24:Q25)</f>
        <v>110202</v>
      </c>
      <c r="R26" s="67"/>
      <c r="S26" s="67">
        <f>SUM(S24:S25)</f>
        <v>0</v>
      </c>
      <c r="T26" s="67"/>
      <c r="U26" s="67">
        <f>SUM(U24:U25)</f>
        <v>0</v>
      </c>
      <c r="V26" s="67"/>
      <c r="W26" s="67">
        <f>SUM(W24:W25)</f>
        <v>110202</v>
      </c>
      <c r="X26" s="70"/>
      <c r="Y26" s="67">
        <f>SUM(Y24:Y25)</f>
        <v>-18420</v>
      </c>
      <c r="Z26" s="67"/>
      <c r="AA26" s="67">
        <f>SUM(AA24:AA25)</f>
        <v>60469</v>
      </c>
      <c r="AB26" s="67"/>
      <c r="AC26" s="67">
        <f>SUM(AC24:AC25)</f>
        <v>42049</v>
      </c>
    </row>
    <row r="27" spans="1:29" s="85" customFormat="1">
      <c r="A27" s="1" t="s">
        <v>293</v>
      </c>
      <c r="G27" s="67">
        <v>0</v>
      </c>
      <c r="H27" s="67"/>
      <c r="I27" s="67">
        <v>1</v>
      </c>
      <c r="J27" s="67"/>
      <c r="K27" s="67">
        <v>0</v>
      </c>
      <c r="L27" s="67"/>
      <c r="M27" s="67">
        <v>0</v>
      </c>
      <c r="N27" s="67"/>
      <c r="O27" s="67">
        <v>0</v>
      </c>
      <c r="P27" s="67"/>
      <c r="Q27" s="67">
        <v>0</v>
      </c>
      <c r="R27" s="67"/>
      <c r="S27" s="67">
        <v>0</v>
      </c>
      <c r="T27" s="67"/>
      <c r="U27" s="67">
        <v>0</v>
      </c>
      <c r="V27" s="67"/>
      <c r="W27" s="67">
        <f>SUM(Q27:U27)</f>
        <v>0</v>
      </c>
      <c r="X27" s="70"/>
      <c r="Y27" s="67">
        <f>SUM(G27:V27)</f>
        <v>1</v>
      </c>
      <c r="Z27" s="67"/>
      <c r="AA27" s="67">
        <v>0</v>
      </c>
      <c r="AB27" s="67"/>
      <c r="AC27" s="67">
        <f>SUM(Y27:AA27)</f>
        <v>1</v>
      </c>
    </row>
    <row r="28" spans="1:29" s="131" customFormat="1">
      <c r="A28" s="6" t="s">
        <v>171</v>
      </c>
      <c r="D28" s="139"/>
      <c r="E28" s="140"/>
      <c r="F28" s="141">
        <v>0</v>
      </c>
      <c r="G28" s="141"/>
      <c r="H28" s="141"/>
      <c r="I28" s="141"/>
      <c r="J28" s="141">
        <v>0</v>
      </c>
      <c r="K28" s="141"/>
      <c r="L28" s="141">
        <v>0</v>
      </c>
      <c r="M28" s="141"/>
      <c r="N28" s="141">
        <v>-34361</v>
      </c>
      <c r="O28" s="141"/>
      <c r="P28" s="141">
        <v>0</v>
      </c>
      <c r="Q28" s="141"/>
      <c r="R28" s="141">
        <f>-N28</f>
        <v>34361</v>
      </c>
      <c r="S28" s="141"/>
      <c r="T28" s="141">
        <f>SUM(F28:R28)</f>
        <v>0</v>
      </c>
      <c r="U28" s="141"/>
      <c r="V28" s="141"/>
      <c r="X28" s="141">
        <f>SUM(T28:V28)</f>
        <v>0</v>
      </c>
    </row>
    <row r="29" spans="1:29" s="131" customFormat="1">
      <c r="A29" s="6" t="s">
        <v>172</v>
      </c>
      <c r="D29" s="139"/>
      <c r="E29" s="140"/>
      <c r="F29" s="141"/>
      <c r="G29" s="141">
        <v>0</v>
      </c>
      <c r="H29" s="141"/>
      <c r="I29" s="141">
        <v>0</v>
      </c>
      <c r="J29" s="141"/>
      <c r="K29" s="141">
        <v>-1243</v>
      </c>
      <c r="L29" s="141"/>
      <c r="M29" s="141">
        <v>0</v>
      </c>
      <c r="N29" s="141"/>
      <c r="O29" s="141">
        <v>0</v>
      </c>
      <c r="P29" s="141"/>
      <c r="Q29" s="141">
        <v>0</v>
      </c>
      <c r="R29" s="141"/>
      <c r="S29" s="141">
        <v>0</v>
      </c>
      <c r="T29" s="141"/>
      <c r="U29" s="141">
        <v>0</v>
      </c>
      <c r="V29" s="141"/>
      <c r="W29" s="79">
        <f>SUM(Q29:U29)</f>
        <v>0</v>
      </c>
      <c r="X29" s="141"/>
      <c r="Y29" s="79">
        <f>SUM(G29:V29)</f>
        <v>-1243</v>
      </c>
      <c r="AA29" s="79">
        <v>36573</v>
      </c>
      <c r="AC29" s="70">
        <f>SUM(Y29:AA29)</f>
        <v>35330</v>
      </c>
    </row>
    <row r="30" spans="1:29" ht="21.75" thickBot="1">
      <c r="A30" s="87" t="s">
        <v>175</v>
      </c>
      <c r="G30" s="84">
        <f>SUM(G26:G29)+G23</f>
        <v>1006504</v>
      </c>
      <c r="H30" s="70"/>
      <c r="I30" s="84">
        <f>SUM(I26:I29)+I23</f>
        <v>243408</v>
      </c>
      <c r="J30" s="70"/>
      <c r="K30" s="84">
        <f>SUM(K26:K29)+K23</f>
        <v>2353815</v>
      </c>
      <c r="L30" s="70"/>
      <c r="M30" s="84">
        <f>SUM(M26:M29)+M23</f>
        <v>134201</v>
      </c>
      <c r="N30" s="70"/>
      <c r="O30" s="84">
        <f>SUM(O26:O29)+O23</f>
        <v>877410</v>
      </c>
      <c r="P30" s="70"/>
      <c r="Q30" s="84">
        <f>SUM(Q26:Q29)+Q23</f>
        <v>-98430</v>
      </c>
      <c r="R30" s="70"/>
      <c r="S30" s="84">
        <f>SUM(S26:S29)+S23</f>
        <v>129767</v>
      </c>
      <c r="T30" s="70"/>
      <c r="U30" s="84">
        <f>SUM(U26:U29)+U23</f>
        <v>187276</v>
      </c>
      <c r="V30" s="70"/>
      <c r="W30" s="84">
        <f>SUM(W26:W29)+W23</f>
        <v>218613</v>
      </c>
      <c r="X30" s="70"/>
      <c r="Y30" s="84">
        <f>SUM(Y26:Y29)+Y23</f>
        <v>4833951</v>
      </c>
      <c r="Z30" s="70"/>
      <c r="AA30" s="84">
        <f>SUM(AA26:AA29)+AA23</f>
        <v>1564952</v>
      </c>
      <c r="AB30" s="70"/>
      <c r="AC30" s="84">
        <f>SUM(AC26:AC29)+AC23</f>
        <v>6398903</v>
      </c>
    </row>
    <row r="31" spans="1:29" ht="21.75" thickTop="1">
      <c r="A31" s="87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</row>
    <row r="32" spans="1:29">
      <c r="A32" s="143" t="s">
        <v>41</v>
      </c>
      <c r="AA32" s="68"/>
    </row>
    <row r="33" spans="2:2">
      <c r="B33" s="143"/>
    </row>
  </sheetData>
  <mergeCells count="5">
    <mergeCell ref="G6:AC6"/>
    <mergeCell ref="G7:Y7"/>
    <mergeCell ref="Q8:W8"/>
    <mergeCell ref="Q9:U9"/>
    <mergeCell ref="M11:O11"/>
  </mergeCells>
  <printOptions horizontalCentered="1"/>
  <pageMargins left="0.39370078740157483" right="0.23622047244094491" top="0.98425196850393704" bottom="0.19685039370078741" header="0.19685039370078741" footer="0.19685039370078741"/>
  <pageSetup paperSize="9" scale="65" fitToHeight="2" orientation="landscape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1D33F-1538-4A2E-AB36-E742A442CDF6}">
  <dimension ref="A1:Y92"/>
  <sheetViews>
    <sheetView showGridLines="0" view="pageBreakPreview" zoomScaleNormal="100" zoomScaleSheetLayoutView="100" workbookViewId="0"/>
  </sheetViews>
  <sheetFormatPr defaultColWidth="9.140625" defaultRowHeight="23.1" customHeight="1"/>
  <cols>
    <col min="1" max="1" width="24" style="85" customWidth="1"/>
    <col min="2" max="2" width="6.85546875" style="85" customWidth="1"/>
    <col min="3" max="3" width="10.85546875" style="85" customWidth="1"/>
    <col min="4" max="4" width="4.140625" style="85" customWidth="1"/>
    <col min="5" max="5" width="3.140625" style="85" hidden="1" customWidth="1"/>
    <col min="6" max="6" width="1.85546875" style="85" hidden="1" customWidth="1"/>
    <col min="7" max="7" width="1.140625" style="85" customWidth="1"/>
    <col min="8" max="8" width="8.140625" style="85" customWidth="1"/>
    <col min="9" max="9" width="1.140625" style="85" customWidth="1"/>
    <col min="10" max="10" width="12.85546875" style="85" customWidth="1"/>
    <col min="11" max="11" width="1.140625" style="85" customWidth="1"/>
    <col min="12" max="12" width="12.85546875" style="85" customWidth="1"/>
    <col min="13" max="13" width="1.140625" style="85" customWidth="1"/>
    <col min="14" max="14" width="12.85546875" style="85" customWidth="1"/>
    <col min="15" max="15" width="1.140625" style="85" customWidth="1"/>
    <col min="16" max="16" width="12.85546875" style="85" customWidth="1"/>
    <col min="17" max="17" width="1.140625" style="85" customWidth="1"/>
    <col min="18" max="18" width="12.85546875" style="85" customWidth="1"/>
    <col min="19" max="19" width="1.140625" style="85" customWidth="1"/>
    <col min="20" max="20" width="12.85546875" style="85" customWidth="1"/>
    <col min="21" max="21" width="1.140625" style="85" customWidth="1"/>
    <col min="22" max="22" width="12.85546875" style="85" customWidth="1"/>
    <col min="23" max="23" width="0.140625" style="85" hidden="1" customWidth="1"/>
    <col min="24" max="24" width="9.140625" style="85"/>
    <col min="25" max="25" width="9.85546875" style="85" bestFit="1" customWidth="1"/>
    <col min="26" max="16384" width="9.140625" style="85"/>
  </cols>
  <sheetData>
    <row r="1" spans="1:25" ht="23.1" customHeight="1">
      <c r="V1" s="86" t="s">
        <v>89</v>
      </c>
    </row>
    <row r="2" spans="1:25" ht="23.1" customHeight="1">
      <c r="A2" s="87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</row>
    <row r="3" spans="1:25" ht="23.1" customHeight="1">
      <c r="A3" s="87" t="s">
        <v>176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5" ht="23.1" customHeight="1">
      <c r="A4" s="89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</row>
    <row r="5" spans="1:25" ht="23.1" customHeight="1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86" t="s">
        <v>3</v>
      </c>
      <c r="W5" s="90"/>
    </row>
    <row r="6" spans="1:25" s="91" customFormat="1" ht="23.1" customHeight="1">
      <c r="G6" s="85"/>
      <c r="I6" s="92"/>
      <c r="J6" s="92"/>
      <c r="K6" s="92"/>
      <c r="L6" s="148" t="s">
        <v>5</v>
      </c>
      <c r="M6" s="148"/>
      <c r="N6" s="148"/>
      <c r="O6" s="148"/>
      <c r="P6" s="148"/>
      <c r="Q6" s="148"/>
      <c r="R6" s="148"/>
      <c r="S6" s="148"/>
      <c r="T6" s="148"/>
      <c r="U6" s="148"/>
      <c r="V6" s="148"/>
    </row>
    <row r="7" spans="1:25" s="91" customFormat="1" ht="23.1" customHeight="1">
      <c r="D7" s="85"/>
      <c r="E7" s="85"/>
      <c r="H7" s="85"/>
      <c r="I7" s="85"/>
      <c r="J7" s="85"/>
      <c r="K7" s="85"/>
      <c r="Q7" s="85"/>
      <c r="T7" s="91" t="s">
        <v>149</v>
      </c>
      <c r="V7" s="85"/>
    </row>
    <row r="8" spans="1:25" s="91" customFormat="1" ht="23.1" customHeight="1">
      <c r="D8" s="85"/>
      <c r="E8" s="85"/>
      <c r="H8" s="85"/>
      <c r="I8" s="85"/>
      <c r="J8" s="85"/>
      <c r="K8" s="85"/>
      <c r="O8" s="85"/>
      <c r="P8" s="147" t="s">
        <v>140</v>
      </c>
      <c r="Q8" s="147"/>
      <c r="R8" s="147"/>
      <c r="T8" s="94" t="s">
        <v>177</v>
      </c>
      <c r="V8" s="85"/>
    </row>
    <row r="9" spans="1:25" s="91" customFormat="1" ht="23.1" customHeight="1">
      <c r="L9" s="91" t="s">
        <v>75</v>
      </c>
      <c r="O9" s="95"/>
      <c r="P9" s="96" t="s">
        <v>146</v>
      </c>
      <c r="Q9" s="95"/>
      <c r="T9" s="91" t="s">
        <v>142</v>
      </c>
    </row>
    <row r="10" spans="1:25" s="91" customFormat="1" ht="23.1" customHeight="1">
      <c r="L10" s="91" t="s">
        <v>178</v>
      </c>
      <c r="N10" s="91" t="s">
        <v>179</v>
      </c>
      <c r="O10" s="85"/>
      <c r="P10" s="97" t="s">
        <v>155</v>
      </c>
      <c r="Q10" s="85"/>
      <c r="R10" s="85"/>
      <c r="T10" s="98" t="s">
        <v>148</v>
      </c>
      <c r="U10" s="98"/>
      <c r="V10" s="98" t="s">
        <v>150</v>
      </c>
      <c r="W10" s="98"/>
    </row>
    <row r="11" spans="1:25" s="91" customFormat="1" ht="23.1" customHeight="1">
      <c r="J11" s="99"/>
      <c r="L11" s="94" t="s">
        <v>180</v>
      </c>
      <c r="N11" s="94" t="s">
        <v>181</v>
      </c>
      <c r="P11" s="100" t="s">
        <v>164</v>
      </c>
      <c r="R11" s="94" t="s">
        <v>165</v>
      </c>
      <c r="T11" s="94" t="s">
        <v>157</v>
      </c>
      <c r="U11" s="98"/>
      <c r="V11" s="93" t="s">
        <v>159</v>
      </c>
      <c r="W11" s="98"/>
    </row>
    <row r="12" spans="1:25" ht="23.1" customHeight="1">
      <c r="A12" s="87" t="s">
        <v>169</v>
      </c>
      <c r="L12" s="67">
        <v>1006504</v>
      </c>
      <c r="M12" s="67"/>
      <c r="N12" s="67">
        <v>243407</v>
      </c>
      <c r="O12" s="67"/>
      <c r="P12" s="67">
        <v>134201</v>
      </c>
      <c r="Q12" s="67"/>
      <c r="R12" s="67">
        <v>971308</v>
      </c>
      <c r="S12" s="67"/>
      <c r="T12" s="67">
        <v>129767</v>
      </c>
      <c r="U12" s="67"/>
      <c r="V12" s="67">
        <f>SUM(L12:T12)</f>
        <v>2485187</v>
      </c>
    </row>
    <row r="13" spans="1:25" ht="23.1" customHeight="1">
      <c r="A13" s="1" t="s">
        <v>182</v>
      </c>
      <c r="F13" s="67"/>
      <c r="G13" s="91"/>
      <c r="L13" s="77">
        <v>0</v>
      </c>
      <c r="M13" s="67"/>
      <c r="N13" s="77">
        <v>0</v>
      </c>
      <c r="O13" s="67"/>
      <c r="P13" s="77">
        <v>0</v>
      </c>
      <c r="Q13" s="67"/>
      <c r="R13" s="77">
        <v>59339</v>
      </c>
      <c r="S13" s="67"/>
      <c r="T13" s="77">
        <v>0</v>
      </c>
      <c r="U13" s="67">
        <v>0</v>
      </c>
      <c r="V13" s="77">
        <f>SUM(L13:T13)</f>
        <v>59339</v>
      </c>
    </row>
    <row r="14" spans="1:25" ht="24" customHeight="1">
      <c r="A14" s="1" t="s">
        <v>130</v>
      </c>
      <c r="F14" s="67"/>
      <c r="G14" s="91"/>
      <c r="L14" s="67">
        <f>SUM(L13:L13)</f>
        <v>0</v>
      </c>
      <c r="M14" s="67"/>
      <c r="N14" s="67">
        <f>SUM(N13:N13)</f>
        <v>0</v>
      </c>
      <c r="O14" s="67"/>
      <c r="P14" s="67">
        <f>SUM(P13:P13)</f>
        <v>0</v>
      </c>
      <c r="Q14" s="67"/>
      <c r="R14" s="67">
        <f>SUM(R13:R13)</f>
        <v>59339</v>
      </c>
      <c r="S14" s="67"/>
      <c r="T14" s="67">
        <f>SUM(T13:T13)</f>
        <v>0</v>
      </c>
      <c r="U14" s="67"/>
      <c r="V14" s="67">
        <f>SUM(V13:V13)</f>
        <v>59339</v>
      </c>
    </row>
    <row r="15" spans="1:25" ht="24" customHeight="1" thickBot="1">
      <c r="A15" s="87" t="s">
        <v>173</v>
      </c>
      <c r="L15" s="101">
        <f>SUM(L12:L14)-L14</f>
        <v>1006504</v>
      </c>
      <c r="M15" s="67"/>
      <c r="N15" s="101">
        <f>SUM(N12:N14)-N14</f>
        <v>243407</v>
      </c>
      <c r="O15" s="67"/>
      <c r="P15" s="101">
        <f>SUM(P12:P14)-P14</f>
        <v>134201</v>
      </c>
      <c r="Q15" s="67"/>
      <c r="R15" s="101">
        <f>SUM(R12:R14)-R14</f>
        <v>1030647</v>
      </c>
      <c r="S15" s="67"/>
      <c r="T15" s="101">
        <f>SUM(T12:T14)-T14</f>
        <v>129767</v>
      </c>
      <c r="U15" s="67"/>
      <c r="V15" s="101">
        <f>SUM(V12:V14)-V14</f>
        <v>2544526</v>
      </c>
    </row>
    <row r="16" spans="1:25" ht="16.5" customHeight="1" thickTop="1">
      <c r="A16" s="8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</row>
    <row r="17" spans="1:24" ht="23.1" customHeight="1">
      <c r="A17" s="87" t="s">
        <v>174</v>
      </c>
      <c r="L17" s="67">
        <v>1006504</v>
      </c>
      <c r="M17" s="67"/>
      <c r="N17" s="67">
        <v>243407</v>
      </c>
      <c r="O17" s="67"/>
      <c r="P17" s="67">
        <v>134201</v>
      </c>
      <c r="Q17" s="67"/>
      <c r="R17" s="67">
        <v>1601938</v>
      </c>
      <c r="S17" s="67"/>
      <c r="T17" s="67">
        <v>129767</v>
      </c>
      <c r="U17" s="67"/>
      <c r="V17" s="67">
        <f>SUM(L17:T17)</f>
        <v>3115817</v>
      </c>
      <c r="X17" s="87"/>
    </row>
    <row r="18" spans="1:24" ht="23.1" customHeight="1">
      <c r="A18" s="1" t="s">
        <v>170</v>
      </c>
      <c r="F18" s="67"/>
      <c r="G18" s="91"/>
      <c r="L18" s="77">
        <v>0</v>
      </c>
      <c r="M18" s="67"/>
      <c r="N18" s="77">
        <v>0</v>
      </c>
      <c r="O18" s="67"/>
      <c r="P18" s="77">
        <v>0</v>
      </c>
      <c r="Q18" s="67"/>
      <c r="R18" s="77">
        <f>PL!I116</f>
        <v>-587695</v>
      </c>
      <c r="S18" s="67"/>
      <c r="T18" s="77">
        <v>0</v>
      </c>
      <c r="U18" s="67">
        <v>0</v>
      </c>
      <c r="V18" s="77">
        <f>SUM(L18:T18)</f>
        <v>-587695</v>
      </c>
    </row>
    <row r="19" spans="1:24" ht="23.1" customHeight="1">
      <c r="A19" s="1" t="s">
        <v>130</v>
      </c>
      <c r="F19" s="67"/>
      <c r="G19" s="91"/>
      <c r="L19" s="67">
        <f>SUM(L18:L18)</f>
        <v>0</v>
      </c>
      <c r="M19" s="67"/>
      <c r="N19" s="67">
        <f>SUM(N18:N18)</f>
        <v>0</v>
      </c>
      <c r="O19" s="67"/>
      <c r="P19" s="67">
        <f>SUM(P18:P18)</f>
        <v>0</v>
      </c>
      <c r="Q19" s="67"/>
      <c r="R19" s="67">
        <f>SUM(R18:R18)</f>
        <v>-587695</v>
      </c>
      <c r="S19" s="67"/>
      <c r="T19" s="67">
        <f>SUM(T18:T18)</f>
        <v>0</v>
      </c>
      <c r="U19" s="67"/>
      <c r="V19" s="67">
        <f>SUM(V18:V18)</f>
        <v>-587695</v>
      </c>
    </row>
    <row r="20" spans="1:24" ht="23.1" customHeight="1">
      <c r="A20" s="1" t="s">
        <v>293</v>
      </c>
      <c r="F20" s="67"/>
      <c r="G20" s="91"/>
      <c r="L20" s="67">
        <v>0</v>
      </c>
      <c r="M20" s="67"/>
      <c r="N20" s="67">
        <v>1</v>
      </c>
      <c r="O20" s="67"/>
      <c r="P20" s="67">
        <v>0</v>
      </c>
      <c r="Q20" s="67"/>
      <c r="R20" s="67">
        <v>0</v>
      </c>
      <c r="S20" s="67"/>
      <c r="T20" s="67">
        <v>0</v>
      </c>
      <c r="U20" s="67"/>
      <c r="V20" s="77">
        <f>SUM(L20:T20)</f>
        <v>1</v>
      </c>
    </row>
    <row r="21" spans="1:24" ht="23.1" customHeight="1" thickBot="1">
      <c r="A21" s="87" t="s">
        <v>175</v>
      </c>
      <c r="L21" s="101">
        <f>SUM(L17:L20)-L19</f>
        <v>1006504</v>
      </c>
      <c r="M21" s="67"/>
      <c r="N21" s="101">
        <f>SUM(N17:N20)-N19</f>
        <v>243408</v>
      </c>
      <c r="O21" s="67"/>
      <c r="P21" s="101">
        <f>SUM(P17:P20)-P19</f>
        <v>134201</v>
      </c>
      <c r="Q21" s="67"/>
      <c r="R21" s="101">
        <f>SUM(R17:R20)-R19</f>
        <v>1014243</v>
      </c>
      <c r="S21" s="67"/>
      <c r="T21" s="101">
        <f>SUM(T17:T20)-T19</f>
        <v>129767</v>
      </c>
      <c r="U21" s="67"/>
      <c r="V21" s="101">
        <f>SUM(V17:V20)-V19</f>
        <v>2528123</v>
      </c>
    </row>
    <row r="22" spans="1:24" ht="6" customHeight="1" thickTop="1">
      <c r="A22" s="95"/>
    </row>
    <row r="23" spans="1:24" ht="23.1" customHeight="1">
      <c r="A23" s="95" t="s">
        <v>41</v>
      </c>
    </row>
    <row r="92" spans="1:1" ht="23.1" customHeight="1">
      <c r="A92" s="85" t="s">
        <v>2</v>
      </c>
    </row>
  </sheetData>
  <mergeCells count="2">
    <mergeCell ref="P8:R8"/>
    <mergeCell ref="L6:V6"/>
  </mergeCells>
  <printOptions horizontalCentered="1"/>
  <pageMargins left="0.39370078740157483" right="0.23622047244094491" top="0.98425196850393704" bottom="0.19685039370078741" header="0.19685039370078741" footer="0.19685039370078741"/>
  <pageSetup paperSize="9" scale="80" fitToHeight="2" orientation="landscape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34F6-6B0E-4583-9EB8-479A7AF481CC}">
  <dimension ref="A1:IV144"/>
  <sheetViews>
    <sheetView showGridLines="0" view="pageBreakPreview" zoomScaleNormal="90" zoomScaleSheetLayoutView="100" workbookViewId="0"/>
  </sheetViews>
  <sheetFormatPr defaultColWidth="10.85546875" defaultRowHeight="21"/>
  <cols>
    <col min="1" max="1" width="31.85546875" style="11" customWidth="1"/>
    <col min="2" max="2" width="29.5703125" style="11" customWidth="1"/>
    <col min="3" max="3" width="6" style="8" customWidth="1"/>
    <col min="4" max="4" width="1.140625" style="8" customWidth="1"/>
    <col min="5" max="5" width="12.140625" style="16" customWidth="1"/>
    <col min="6" max="6" width="0.85546875" style="11" customWidth="1"/>
    <col min="7" max="7" width="12.140625" style="16" customWidth="1"/>
    <col min="8" max="8" width="1" style="11" customWidth="1"/>
    <col min="9" max="9" width="12.140625" style="16" customWidth="1"/>
    <col min="10" max="10" width="0.85546875" style="11" customWidth="1"/>
    <col min="11" max="11" width="12.140625" style="16" customWidth="1"/>
    <col min="12" max="12" width="0.85546875" style="61" hidden="1" customWidth="1"/>
    <col min="13" max="16384" width="10.85546875" style="11"/>
  </cols>
  <sheetData>
    <row r="1" spans="1:256">
      <c r="A1" s="60"/>
      <c r="I1" s="17"/>
      <c r="K1" s="17" t="s">
        <v>89</v>
      </c>
    </row>
    <row r="2" spans="1:256">
      <c r="A2" s="7" t="s">
        <v>0</v>
      </c>
      <c r="B2" s="49"/>
      <c r="C2" s="50"/>
      <c r="D2" s="50"/>
      <c r="E2" s="51"/>
      <c r="F2" s="49"/>
      <c r="G2" s="51"/>
      <c r="H2" s="49"/>
      <c r="I2" s="51"/>
      <c r="J2" s="49"/>
      <c r="K2" s="51"/>
    </row>
    <row r="3" spans="1:256">
      <c r="A3" s="7" t="s">
        <v>183</v>
      </c>
      <c r="B3" s="49"/>
      <c r="C3" s="50"/>
      <c r="D3" s="50"/>
      <c r="E3" s="51"/>
      <c r="F3" s="49"/>
      <c r="G3" s="51"/>
      <c r="H3" s="49"/>
      <c r="I3" s="51"/>
      <c r="J3" s="49"/>
      <c r="K3" s="51"/>
    </row>
    <row r="4" spans="1:256">
      <c r="A4" s="24" t="s">
        <v>132</v>
      </c>
      <c r="B4" s="49"/>
      <c r="C4" s="50"/>
      <c r="D4" s="50"/>
      <c r="E4" s="51"/>
      <c r="F4" s="49"/>
      <c r="G4" s="51"/>
      <c r="H4" s="49"/>
      <c r="I4" s="51"/>
      <c r="J4" s="49"/>
      <c r="K4" s="51"/>
    </row>
    <row r="5" spans="1:256">
      <c r="A5" s="49"/>
      <c r="B5" s="49"/>
      <c r="C5" s="50"/>
      <c r="D5" s="50"/>
      <c r="I5" s="17"/>
      <c r="K5" s="17" t="s">
        <v>3</v>
      </c>
      <c r="L5" s="17"/>
    </row>
    <row r="6" spans="1:256">
      <c r="E6" s="62"/>
      <c r="F6" s="18" t="s">
        <v>4</v>
      </c>
      <c r="G6" s="62"/>
      <c r="H6" s="10"/>
      <c r="I6" s="62"/>
      <c r="J6" s="18" t="s">
        <v>5</v>
      </c>
      <c r="K6" s="62"/>
    </row>
    <row r="7" spans="1:256">
      <c r="C7" s="31" t="s">
        <v>6</v>
      </c>
      <c r="D7" s="63"/>
      <c r="E7" s="64" t="s">
        <v>93</v>
      </c>
      <c r="F7" s="33"/>
      <c r="G7" s="33">
        <v>2566</v>
      </c>
      <c r="H7" s="34"/>
      <c r="I7" s="64" t="s">
        <v>93</v>
      </c>
      <c r="J7" s="33"/>
      <c r="K7" s="33">
        <v>2566</v>
      </c>
    </row>
    <row r="8" spans="1:256">
      <c r="A8" s="65" t="s">
        <v>184</v>
      </c>
      <c r="B8" s="66"/>
      <c r="C8" s="52"/>
      <c r="D8" s="52"/>
      <c r="E8" s="67"/>
      <c r="F8" s="68"/>
      <c r="G8" s="32"/>
      <c r="H8" s="68"/>
      <c r="I8" s="67"/>
      <c r="J8" s="68"/>
      <c r="K8" s="67"/>
    </row>
    <row r="9" spans="1:256">
      <c r="A9" s="69" t="s">
        <v>185</v>
      </c>
      <c r="B9" s="68"/>
      <c r="C9" s="52"/>
      <c r="D9" s="52"/>
      <c r="E9" s="70">
        <f>PL!E93</f>
        <v>13925</v>
      </c>
      <c r="F9" s="70"/>
      <c r="G9" s="70">
        <f>PL!G93</f>
        <v>36225</v>
      </c>
      <c r="H9" s="70"/>
      <c r="I9" s="70">
        <f>PL!I93</f>
        <v>-583715</v>
      </c>
      <c r="J9" s="70"/>
      <c r="K9" s="70">
        <f>PL!K93</f>
        <v>65829</v>
      </c>
    </row>
    <row r="10" spans="1:256">
      <c r="A10" s="12" t="s">
        <v>186</v>
      </c>
      <c r="B10" s="22"/>
      <c r="C10" s="21"/>
      <c r="D10" s="21"/>
      <c r="E10" s="17"/>
      <c r="F10" s="17"/>
      <c r="G10" s="17"/>
      <c r="H10" s="17"/>
      <c r="I10" s="17"/>
      <c r="J10" s="17"/>
      <c r="K10" s="17"/>
    </row>
    <row r="11" spans="1:256">
      <c r="A11" s="71" t="s">
        <v>187</v>
      </c>
      <c r="B11" s="22"/>
      <c r="C11" s="21"/>
      <c r="D11" s="21"/>
      <c r="E11" s="17"/>
      <c r="F11" s="17"/>
      <c r="G11" s="17"/>
      <c r="H11" s="17"/>
      <c r="I11" s="17"/>
      <c r="J11" s="17"/>
      <c r="K11" s="17"/>
    </row>
    <row r="12" spans="1:256" s="22" customFormat="1">
      <c r="A12" s="12" t="s">
        <v>299</v>
      </c>
      <c r="C12" s="21"/>
      <c r="D12" s="21"/>
      <c r="E12" s="72">
        <v>-2515</v>
      </c>
      <c r="F12" s="17"/>
      <c r="G12" s="72">
        <v>7072</v>
      </c>
      <c r="H12" s="17"/>
      <c r="I12" s="17">
        <v>44933</v>
      </c>
      <c r="J12" s="17"/>
      <c r="K12" s="17">
        <v>21298</v>
      </c>
    </row>
    <row r="13" spans="1:256" s="22" customFormat="1">
      <c r="A13" s="12" t="s">
        <v>188</v>
      </c>
      <c r="B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</row>
    <row r="14" spans="1:256" s="22" customFormat="1">
      <c r="A14" s="12" t="s">
        <v>189</v>
      </c>
      <c r="B14" s="12"/>
      <c r="C14" s="21">
        <v>6</v>
      </c>
      <c r="D14" s="12"/>
      <c r="E14" s="73">
        <v>-617</v>
      </c>
      <c r="F14" s="73"/>
      <c r="G14" s="73">
        <v>746</v>
      </c>
      <c r="H14" s="73"/>
      <c r="I14" s="72">
        <v>-222</v>
      </c>
      <c r="J14" s="73"/>
      <c r="K14" s="72">
        <v>262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</row>
    <row r="15" spans="1:256" s="22" customFormat="1">
      <c r="A15" s="12" t="s">
        <v>190</v>
      </c>
      <c r="B15" s="12"/>
      <c r="C15" s="21"/>
      <c r="D15" s="12"/>
      <c r="E15" s="73"/>
      <c r="F15" s="73"/>
      <c r="G15" s="73"/>
      <c r="H15" s="73"/>
      <c r="I15" s="72"/>
      <c r="J15" s="73"/>
      <c r="K15" s="7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</row>
    <row r="16" spans="1:256" s="22" customFormat="1">
      <c r="A16" s="12" t="s">
        <v>191</v>
      </c>
      <c r="B16" s="12"/>
      <c r="C16" s="21"/>
      <c r="D16" s="12"/>
      <c r="E16" s="73">
        <v>-113</v>
      </c>
      <c r="F16" s="73"/>
      <c r="G16" s="73">
        <v>-2187</v>
      </c>
      <c r="H16" s="73"/>
      <c r="I16" s="72">
        <v>0</v>
      </c>
      <c r="J16" s="73"/>
      <c r="K16" s="72">
        <v>0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</row>
    <row r="17" spans="1:11" s="22" customFormat="1">
      <c r="A17" s="12" t="s">
        <v>192</v>
      </c>
      <c r="C17" s="21"/>
      <c r="D17" s="21"/>
      <c r="E17" s="72">
        <v>0</v>
      </c>
      <c r="F17" s="17"/>
      <c r="G17" s="72">
        <v>1752</v>
      </c>
      <c r="H17" s="17"/>
      <c r="I17" s="17">
        <v>0</v>
      </c>
      <c r="J17" s="17"/>
      <c r="K17" s="17">
        <v>521</v>
      </c>
    </row>
    <row r="18" spans="1:11" s="22" customFormat="1">
      <c r="A18" s="12" t="s">
        <v>300</v>
      </c>
      <c r="C18" s="21"/>
      <c r="D18" s="21"/>
      <c r="E18" s="72">
        <v>10336</v>
      </c>
      <c r="F18" s="17"/>
      <c r="G18" s="72">
        <v>-7864</v>
      </c>
      <c r="H18" s="17"/>
      <c r="I18" s="17">
        <v>0</v>
      </c>
      <c r="J18" s="17"/>
      <c r="K18" s="17">
        <v>-654</v>
      </c>
    </row>
    <row r="19" spans="1:11" s="22" customFormat="1">
      <c r="A19" s="12" t="s">
        <v>193</v>
      </c>
      <c r="C19" s="21"/>
      <c r="D19" s="21"/>
      <c r="E19" s="72">
        <v>-2276</v>
      </c>
      <c r="F19" s="17"/>
      <c r="G19" s="72">
        <v>-1593</v>
      </c>
      <c r="H19" s="17"/>
      <c r="I19" s="17">
        <v>0</v>
      </c>
      <c r="J19" s="17"/>
      <c r="K19" s="17">
        <v>0</v>
      </c>
    </row>
    <row r="20" spans="1:11" s="22" customFormat="1">
      <c r="A20" s="12" t="s">
        <v>194</v>
      </c>
    </row>
    <row r="21" spans="1:11" s="22" customFormat="1">
      <c r="A21" s="12" t="s">
        <v>195</v>
      </c>
      <c r="C21" s="21">
        <v>2</v>
      </c>
      <c r="D21" s="21"/>
      <c r="E21" s="72">
        <v>0</v>
      </c>
      <c r="F21" s="17"/>
      <c r="G21" s="72">
        <v>0</v>
      </c>
      <c r="H21" s="17"/>
      <c r="I21" s="17">
        <v>6800</v>
      </c>
      <c r="J21" s="17"/>
      <c r="K21" s="17">
        <v>6250</v>
      </c>
    </row>
    <row r="22" spans="1:11" s="22" customFormat="1">
      <c r="A22" s="12" t="s">
        <v>196</v>
      </c>
      <c r="C22" s="21"/>
      <c r="D22" s="21"/>
      <c r="E22" s="72">
        <v>-3479</v>
      </c>
      <c r="F22" s="17"/>
      <c r="G22" s="72">
        <v>-968</v>
      </c>
      <c r="H22" s="17"/>
      <c r="I22" s="17">
        <v>0</v>
      </c>
      <c r="J22" s="17"/>
      <c r="K22" s="17">
        <v>0</v>
      </c>
    </row>
    <row r="23" spans="1:11" s="22" customFormat="1">
      <c r="A23" s="12" t="s">
        <v>197</v>
      </c>
      <c r="C23" s="21"/>
      <c r="D23" s="21"/>
      <c r="E23" s="72">
        <v>-220</v>
      </c>
      <c r="F23" s="17"/>
      <c r="G23" s="72">
        <v>-346</v>
      </c>
      <c r="H23" s="17"/>
      <c r="I23" s="17">
        <v>-103</v>
      </c>
      <c r="J23" s="17"/>
      <c r="K23" s="17">
        <v>-66</v>
      </c>
    </row>
    <row r="24" spans="1:11" s="22" customFormat="1">
      <c r="A24" s="12" t="s">
        <v>198</v>
      </c>
      <c r="C24" s="21"/>
      <c r="D24" s="21"/>
      <c r="E24" s="72">
        <v>33202</v>
      </c>
      <c r="F24" s="17"/>
      <c r="G24" s="72">
        <v>56114</v>
      </c>
      <c r="H24" s="17"/>
      <c r="I24" s="17">
        <v>0</v>
      </c>
      <c r="J24" s="17"/>
      <c r="K24" s="17">
        <v>455</v>
      </c>
    </row>
    <row r="25" spans="1:11" s="22" customFormat="1">
      <c r="A25" s="12" t="s">
        <v>199</v>
      </c>
      <c r="C25" s="21"/>
      <c r="D25" s="21"/>
      <c r="E25" s="72">
        <v>0</v>
      </c>
      <c r="F25" s="17"/>
      <c r="G25" s="72">
        <v>0</v>
      </c>
      <c r="H25" s="17"/>
      <c r="I25" s="17">
        <v>4851</v>
      </c>
      <c r="J25" s="17"/>
      <c r="K25" s="17">
        <v>6789</v>
      </c>
    </row>
    <row r="26" spans="1:11" s="22" customFormat="1">
      <c r="A26" s="12" t="s">
        <v>283</v>
      </c>
      <c r="C26" s="21"/>
      <c r="D26" s="21"/>
      <c r="E26" s="72">
        <v>0</v>
      </c>
      <c r="F26" s="17"/>
      <c r="G26" s="72">
        <v>0</v>
      </c>
      <c r="H26" s="17"/>
      <c r="I26" s="17">
        <v>226000</v>
      </c>
      <c r="J26" s="17"/>
      <c r="K26" s="17">
        <v>0</v>
      </c>
    </row>
    <row r="27" spans="1:11" s="22" customFormat="1">
      <c r="A27" s="12" t="s">
        <v>200</v>
      </c>
      <c r="C27" s="21">
        <v>9</v>
      </c>
      <c r="D27" s="21"/>
      <c r="E27" s="72">
        <v>430000</v>
      </c>
      <c r="F27" s="17"/>
      <c r="G27" s="72">
        <v>357671</v>
      </c>
      <c r="H27" s="17"/>
      <c r="I27" s="17">
        <v>117845</v>
      </c>
      <c r="J27" s="17"/>
      <c r="K27" s="17">
        <v>107113</v>
      </c>
    </row>
    <row r="28" spans="1:11" s="22" customFormat="1">
      <c r="A28" s="12" t="s">
        <v>201</v>
      </c>
      <c r="C28" s="21">
        <v>10</v>
      </c>
      <c r="D28" s="21"/>
      <c r="E28" s="72">
        <v>38180</v>
      </c>
      <c r="F28" s="17"/>
      <c r="G28" s="72">
        <v>43650</v>
      </c>
      <c r="H28" s="17"/>
      <c r="I28" s="17">
        <v>9805</v>
      </c>
      <c r="J28" s="17"/>
      <c r="K28" s="17">
        <v>9500</v>
      </c>
    </row>
    <row r="29" spans="1:11" s="22" customFormat="1">
      <c r="A29" s="12" t="s">
        <v>296</v>
      </c>
      <c r="C29" s="21">
        <v>9</v>
      </c>
      <c r="D29" s="21"/>
      <c r="E29" s="72">
        <v>-2042</v>
      </c>
      <c r="F29" s="17"/>
      <c r="G29" s="72">
        <v>-2232</v>
      </c>
      <c r="H29" s="17"/>
      <c r="I29" s="17">
        <v>-22</v>
      </c>
      <c r="J29" s="17"/>
      <c r="K29" s="17">
        <v>0</v>
      </c>
    </row>
    <row r="30" spans="1:11" s="22" customFormat="1">
      <c r="A30" s="12" t="s">
        <v>202</v>
      </c>
      <c r="C30" s="21"/>
      <c r="D30" s="21"/>
      <c r="E30" s="72">
        <v>0</v>
      </c>
      <c r="F30" s="17"/>
      <c r="G30" s="72">
        <v>-3</v>
      </c>
      <c r="H30" s="17"/>
      <c r="I30" s="17">
        <v>0</v>
      </c>
      <c r="J30" s="17"/>
      <c r="K30" s="17">
        <v>0</v>
      </c>
    </row>
    <row r="31" spans="1:11" s="22" customFormat="1">
      <c r="A31" s="69" t="s">
        <v>203</v>
      </c>
      <c r="B31" s="68"/>
      <c r="C31" s="52"/>
      <c r="D31" s="52"/>
      <c r="E31" s="67">
        <v>3873</v>
      </c>
      <c r="F31" s="70"/>
      <c r="G31" s="67">
        <v>5365</v>
      </c>
      <c r="H31" s="70"/>
      <c r="I31" s="70">
        <v>660</v>
      </c>
      <c r="J31" s="70"/>
      <c r="K31" s="70">
        <v>898</v>
      </c>
    </row>
    <row r="32" spans="1:11" s="22" customFormat="1">
      <c r="A32" s="69" t="s">
        <v>204</v>
      </c>
      <c r="B32" s="68"/>
      <c r="C32" s="52"/>
      <c r="D32" s="52"/>
      <c r="E32" s="67">
        <v>-8469</v>
      </c>
      <c r="F32" s="70"/>
      <c r="G32" s="67">
        <v>-10485</v>
      </c>
      <c r="H32" s="70"/>
      <c r="I32" s="70">
        <v>0</v>
      </c>
      <c r="J32" s="70"/>
      <c r="K32" s="70">
        <v>0</v>
      </c>
    </row>
    <row r="33" spans="1:11" s="22" customFormat="1">
      <c r="A33" s="5" t="s">
        <v>205</v>
      </c>
      <c r="C33" s="21">
        <v>9</v>
      </c>
      <c r="D33" s="21"/>
      <c r="E33" s="17">
        <v>1011</v>
      </c>
      <c r="F33" s="17"/>
      <c r="G33" s="17">
        <v>837</v>
      </c>
      <c r="H33" s="17"/>
      <c r="I33" s="17">
        <v>0</v>
      </c>
      <c r="J33" s="17"/>
      <c r="K33" s="17">
        <v>0</v>
      </c>
    </row>
    <row r="34" spans="1:11" s="22" customFormat="1">
      <c r="A34" s="12" t="s">
        <v>206</v>
      </c>
      <c r="C34" s="21">
        <v>9</v>
      </c>
      <c r="D34" s="21"/>
      <c r="E34" s="72">
        <v>-1954</v>
      </c>
      <c r="F34" s="17"/>
      <c r="G34" s="72">
        <v>-1743</v>
      </c>
      <c r="H34" s="17"/>
      <c r="I34" s="17">
        <v>0</v>
      </c>
      <c r="J34" s="17"/>
      <c r="K34" s="17">
        <v>0</v>
      </c>
    </row>
    <row r="35" spans="1:11" s="22" customFormat="1">
      <c r="A35" s="12" t="s">
        <v>287</v>
      </c>
      <c r="C35" s="21">
        <v>9</v>
      </c>
      <c r="D35" s="21"/>
      <c r="E35" s="72">
        <v>1051</v>
      </c>
      <c r="F35" s="17"/>
      <c r="G35" s="72">
        <v>0</v>
      </c>
      <c r="H35" s="17"/>
      <c r="I35" s="17">
        <v>0</v>
      </c>
      <c r="J35" s="17"/>
      <c r="K35" s="17">
        <v>0</v>
      </c>
    </row>
    <row r="36" spans="1:11" s="22" customFormat="1">
      <c r="A36" s="12" t="s">
        <v>294</v>
      </c>
      <c r="C36" s="21">
        <v>9</v>
      </c>
      <c r="D36" s="21"/>
      <c r="E36" s="72">
        <v>28581</v>
      </c>
      <c r="F36" s="17"/>
      <c r="G36" s="72">
        <v>72679</v>
      </c>
      <c r="H36" s="17"/>
      <c r="I36" s="17">
        <v>0</v>
      </c>
      <c r="J36" s="17"/>
      <c r="K36" s="17">
        <v>0</v>
      </c>
    </row>
    <row r="37" spans="1:11" s="22" customFormat="1">
      <c r="A37" s="12" t="s">
        <v>288</v>
      </c>
      <c r="C37" s="21"/>
      <c r="D37" s="21"/>
      <c r="E37" s="72">
        <v>-2674</v>
      </c>
      <c r="F37" s="17"/>
      <c r="G37" s="72">
        <v>0</v>
      </c>
      <c r="H37" s="17"/>
      <c r="I37" s="17">
        <v>0</v>
      </c>
      <c r="J37" s="17"/>
      <c r="K37" s="17">
        <v>0</v>
      </c>
    </row>
    <row r="38" spans="1:11" s="22" customFormat="1">
      <c r="A38" s="12" t="s">
        <v>297</v>
      </c>
      <c r="C38" s="21"/>
      <c r="D38" s="21"/>
      <c r="E38" s="72">
        <v>0</v>
      </c>
      <c r="F38" s="17"/>
      <c r="G38" s="72">
        <v>345</v>
      </c>
      <c r="H38" s="17"/>
      <c r="I38" s="17">
        <v>0</v>
      </c>
      <c r="J38" s="17"/>
      <c r="K38" s="17">
        <v>0</v>
      </c>
    </row>
    <row r="39" spans="1:11" s="22" customFormat="1">
      <c r="A39" s="12" t="s">
        <v>207</v>
      </c>
      <c r="C39" s="21"/>
      <c r="D39" s="21"/>
      <c r="E39" s="72">
        <v>48759</v>
      </c>
      <c r="F39" s="17"/>
      <c r="G39" s="72">
        <v>51985</v>
      </c>
      <c r="H39" s="17"/>
      <c r="I39" s="17">
        <v>2939</v>
      </c>
      <c r="J39" s="17"/>
      <c r="K39" s="17">
        <v>2929</v>
      </c>
    </row>
    <row r="40" spans="1:11" s="22" customFormat="1">
      <c r="A40" s="69" t="s">
        <v>298</v>
      </c>
      <c r="B40" s="68"/>
      <c r="C40" s="52"/>
      <c r="D40" s="52"/>
      <c r="E40" s="67">
        <v>289233</v>
      </c>
      <c r="F40" s="70"/>
      <c r="G40" s="67">
        <v>4711</v>
      </c>
      <c r="H40" s="70"/>
      <c r="I40" s="70">
        <v>285833</v>
      </c>
      <c r="J40" s="70"/>
      <c r="K40" s="70">
        <v>4711</v>
      </c>
    </row>
    <row r="41" spans="1:11" s="22" customFormat="1">
      <c r="A41" s="12" t="s">
        <v>208</v>
      </c>
      <c r="C41" s="21"/>
      <c r="D41" s="21"/>
      <c r="E41" s="72">
        <v>16213</v>
      </c>
      <c r="F41" s="17"/>
      <c r="G41" s="72">
        <v>15560</v>
      </c>
      <c r="H41" s="17"/>
      <c r="I41" s="17">
        <v>1383</v>
      </c>
      <c r="J41" s="17"/>
      <c r="K41" s="17">
        <v>1491</v>
      </c>
    </row>
    <row r="42" spans="1:11" s="22" customFormat="1">
      <c r="A42" s="12" t="s">
        <v>289</v>
      </c>
      <c r="C42" s="21"/>
      <c r="D42" s="21"/>
      <c r="E42" s="72">
        <v>-1068</v>
      </c>
      <c r="F42" s="17"/>
      <c r="G42" s="72">
        <v>0</v>
      </c>
      <c r="H42" s="17"/>
      <c r="I42" s="17">
        <v>0</v>
      </c>
      <c r="J42" s="17"/>
      <c r="K42" s="17">
        <v>0</v>
      </c>
    </row>
    <row r="43" spans="1:11" s="22" customFormat="1">
      <c r="A43" s="12" t="s">
        <v>209</v>
      </c>
      <c r="C43" s="21">
        <v>8</v>
      </c>
      <c r="D43" s="21"/>
      <c r="E43" s="72">
        <v>0</v>
      </c>
      <c r="F43" s="17"/>
      <c r="G43" s="72">
        <v>-49</v>
      </c>
      <c r="H43" s="17"/>
      <c r="I43" s="17">
        <v>-20349</v>
      </c>
      <c r="J43" s="17"/>
      <c r="K43" s="17">
        <v>-167813</v>
      </c>
    </row>
    <row r="44" spans="1:11" s="22" customFormat="1">
      <c r="A44" s="12" t="s">
        <v>210</v>
      </c>
      <c r="C44" s="21"/>
      <c r="D44" s="21"/>
      <c r="E44" s="72">
        <v>-9318</v>
      </c>
      <c r="F44" s="17"/>
      <c r="G44" s="72">
        <v>-10866</v>
      </c>
      <c r="H44" s="17"/>
      <c r="I44" s="17">
        <v>-7288</v>
      </c>
      <c r="J44" s="17"/>
      <c r="K44" s="17">
        <v>-17232</v>
      </c>
    </row>
    <row r="45" spans="1:11" s="22" customFormat="1">
      <c r="A45" s="12" t="s">
        <v>211</v>
      </c>
      <c r="C45" s="21"/>
      <c r="D45" s="21"/>
      <c r="E45" s="72">
        <v>160340</v>
      </c>
      <c r="F45" s="17"/>
      <c r="G45" s="72">
        <v>263773</v>
      </c>
      <c r="H45" s="17"/>
      <c r="I45" s="17">
        <v>83044</v>
      </c>
      <c r="J45" s="17"/>
      <c r="K45" s="17">
        <v>122008</v>
      </c>
    </row>
    <row r="46" spans="1:11" s="22" customFormat="1">
      <c r="A46" s="12" t="s">
        <v>212</v>
      </c>
      <c r="C46" s="21"/>
      <c r="D46" s="21"/>
      <c r="E46" s="74"/>
      <c r="F46" s="17"/>
      <c r="G46" s="74"/>
      <c r="H46" s="17"/>
      <c r="I46" s="74"/>
      <c r="J46" s="72"/>
      <c r="K46" s="74"/>
    </row>
    <row r="47" spans="1:11" s="22" customFormat="1">
      <c r="A47" s="12" t="s">
        <v>213</v>
      </c>
      <c r="C47" s="21"/>
      <c r="D47" s="21"/>
      <c r="E47" s="70">
        <f>SUM(E9:F45)</f>
        <v>1039959</v>
      </c>
      <c r="F47" s="17"/>
      <c r="G47" s="70">
        <f>SUM(G9:H45)</f>
        <v>880149</v>
      </c>
      <c r="H47" s="17"/>
      <c r="I47" s="70">
        <f>SUM(I9:J45)</f>
        <v>172394</v>
      </c>
      <c r="J47" s="72"/>
      <c r="K47" s="70">
        <f>SUM(K9:L45)</f>
        <v>164289</v>
      </c>
    </row>
    <row r="48" spans="1:11" s="22" customFormat="1">
      <c r="A48" s="12"/>
      <c r="C48" s="21"/>
      <c r="D48" s="21"/>
      <c r="E48" s="17"/>
      <c r="F48" s="17"/>
      <c r="G48" s="17"/>
      <c r="H48" s="17"/>
      <c r="I48" s="17"/>
      <c r="K48" s="17"/>
    </row>
    <row r="49" spans="1:12" s="22" customFormat="1">
      <c r="A49" s="12" t="s">
        <v>41</v>
      </c>
      <c r="C49" s="21"/>
      <c r="D49" s="21"/>
      <c r="E49" s="72"/>
      <c r="G49" s="72"/>
      <c r="K49" s="72"/>
    </row>
    <row r="50" spans="1:12">
      <c r="A50" s="60"/>
      <c r="K50" s="17" t="s">
        <v>89</v>
      </c>
    </row>
    <row r="51" spans="1:12">
      <c r="A51" s="24" t="s">
        <v>0</v>
      </c>
      <c r="B51" s="15"/>
      <c r="C51" s="13"/>
      <c r="D51" s="13"/>
      <c r="E51" s="14"/>
      <c r="F51" s="15"/>
      <c r="G51" s="14"/>
      <c r="H51" s="15"/>
      <c r="I51" s="14"/>
      <c r="J51" s="15"/>
      <c r="K51" s="14"/>
    </row>
    <row r="52" spans="1:12">
      <c r="A52" s="24" t="s">
        <v>214</v>
      </c>
      <c r="B52" s="15"/>
      <c r="C52" s="13"/>
      <c r="D52" s="13"/>
      <c r="E52" s="14"/>
      <c r="F52" s="15"/>
      <c r="G52" s="14"/>
      <c r="H52" s="15"/>
      <c r="I52" s="14"/>
      <c r="J52" s="15"/>
      <c r="K52" s="14"/>
    </row>
    <row r="53" spans="1:12">
      <c r="A53" s="24" t="s">
        <v>132</v>
      </c>
      <c r="B53" s="49"/>
      <c r="C53" s="50"/>
      <c r="D53" s="50"/>
      <c r="E53" s="51"/>
      <c r="F53" s="49"/>
      <c r="G53" s="51"/>
      <c r="H53" s="49"/>
      <c r="I53" s="51"/>
      <c r="J53" s="49"/>
      <c r="K53" s="51"/>
    </row>
    <row r="54" spans="1:12">
      <c r="A54" s="49"/>
      <c r="B54" s="49"/>
      <c r="C54" s="50"/>
      <c r="D54" s="50"/>
      <c r="I54" s="61"/>
      <c r="K54" s="17" t="s">
        <v>3</v>
      </c>
      <c r="L54" s="17"/>
    </row>
    <row r="55" spans="1:12">
      <c r="E55" s="62"/>
      <c r="F55" s="18" t="s">
        <v>4</v>
      </c>
      <c r="G55" s="62"/>
      <c r="H55" s="10"/>
      <c r="I55" s="62"/>
      <c r="J55" s="18" t="s">
        <v>5</v>
      </c>
      <c r="K55" s="62"/>
    </row>
    <row r="56" spans="1:12">
      <c r="C56" s="31" t="s">
        <v>6</v>
      </c>
      <c r="D56" s="63"/>
      <c r="E56" s="64" t="s">
        <v>93</v>
      </c>
      <c r="F56" s="33"/>
      <c r="G56" s="64" t="s">
        <v>215</v>
      </c>
      <c r="H56" s="34"/>
      <c r="I56" s="64" t="s">
        <v>93</v>
      </c>
      <c r="J56" s="33"/>
      <c r="K56" s="64" t="s">
        <v>215</v>
      </c>
    </row>
    <row r="57" spans="1:12">
      <c r="A57" s="65" t="s">
        <v>216</v>
      </c>
      <c r="B57" s="66"/>
      <c r="C57" s="52"/>
      <c r="D57" s="52"/>
      <c r="E57" s="67"/>
      <c r="F57" s="68"/>
      <c r="G57" s="67"/>
      <c r="H57" s="68"/>
      <c r="I57" s="67"/>
      <c r="J57" s="68"/>
      <c r="K57" s="67"/>
    </row>
    <row r="58" spans="1:12">
      <c r="A58" s="69" t="s">
        <v>217</v>
      </c>
      <c r="B58" s="68"/>
      <c r="C58" s="52"/>
      <c r="D58" s="52"/>
      <c r="E58" s="67"/>
      <c r="F58" s="68"/>
      <c r="G58" s="67"/>
      <c r="H58" s="68"/>
      <c r="I58" s="70"/>
      <c r="J58" s="75"/>
      <c r="K58" s="70"/>
    </row>
    <row r="59" spans="1:12">
      <c r="A59" s="69" t="s">
        <v>218</v>
      </c>
      <c r="B59" s="68"/>
      <c r="C59" s="76"/>
      <c r="D59" s="21"/>
      <c r="E59" s="67">
        <v>1026771</v>
      </c>
      <c r="F59" s="17"/>
      <c r="G59" s="67">
        <v>-350736</v>
      </c>
      <c r="H59" s="17"/>
      <c r="I59" s="67">
        <v>431494</v>
      </c>
      <c r="J59" s="70"/>
      <c r="K59" s="67">
        <v>40424</v>
      </c>
    </row>
    <row r="60" spans="1:12" s="68" customFormat="1">
      <c r="A60" s="69" t="s">
        <v>219</v>
      </c>
      <c r="C60" s="21"/>
      <c r="D60" s="21"/>
      <c r="E60" s="67">
        <v>442873</v>
      </c>
      <c r="F60" s="17"/>
      <c r="G60" s="67">
        <v>-453595</v>
      </c>
      <c r="H60" s="17"/>
      <c r="I60" s="67">
        <v>17066</v>
      </c>
      <c r="J60" s="70"/>
      <c r="K60" s="67">
        <v>43316</v>
      </c>
    </row>
    <row r="61" spans="1:12" s="68" customFormat="1">
      <c r="A61" s="69" t="s">
        <v>220</v>
      </c>
      <c r="C61" s="21"/>
      <c r="D61" s="21"/>
      <c r="E61" s="67">
        <v>33413</v>
      </c>
      <c r="F61" s="17"/>
      <c r="G61" s="67">
        <v>64802</v>
      </c>
      <c r="H61" s="17"/>
      <c r="I61" s="67">
        <v>0</v>
      </c>
      <c r="J61" s="70"/>
      <c r="K61" s="67">
        <v>0</v>
      </c>
    </row>
    <row r="62" spans="1:12" s="68" customFormat="1">
      <c r="A62" s="69" t="s">
        <v>221</v>
      </c>
      <c r="C62" s="21"/>
      <c r="D62" s="21"/>
      <c r="E62" s="67">
        <v>454</v>
      </c>
      <c r="F62" s="17"/>
      <c r="G62" s="67">
        <v>29227</v>
      </c>
      <c r="H62" s="17"/>
      <c r="I62" s="67">
        <v>0</v>
      </c>
      <c r="J62" s="70"/>
      <c r="K62" s="67">
        <v>0</v>
      </c>
    </row>
    <row r="63" spans="1:12" s="68" customFormat="1">
      <c r="A63" s="69" t="s">
        <v>222</v>
      </c>
      <c r="C63" s="21"/>
      <c r="D63" s="21"/>
      <c r="E63" s="67">
        <v>62315</v>
      </c>
      <c r="F63" s="17"/>
      <c r="G63" s="67">
        <v>200678</v>
      </c>
      <c r="H63" s="17"/>
      <c r="I63" s="67">
        <v>5380</v>
      </c>
      <c r="J63" s="70"/>
      <c r="K63" s="67">
        <v>71884</v>
      </c>
    </row>
    <row r="64" spans="1:12" s="68" customFormat="1">
      <c r="A64" s="69" t="s">
        <v>223</v>
      </c>
      <c r="C64" s="21"/>
      <c r="D64" s="21"/>
      <c r="E64" s="67">
        <v>-3468</v>
      </c>
      <c r="F64" s="17"/>
      <c r="G64" s="67">
        <v>-7002</v>
      </c>
      <c r="H64" s="17"/>
      <c r="I64" s="67">
        <v>-1590</v>
      </c>
      <c r="J64" s="70"/>
      <c r="K64" s="67">
        <v>-625</v>
      </c>
    </row>
    <row r="65" spans="1:11" s="68" customFormat="1">
      <c r="A65" s="69" t="s">
        <v>224</v>
      </c>
      <c r="C65" s="21"/>
      <c r="D65" s="21"/>
      <c r="E65" s="67">
        <v>48380</v>
      </c>
      <c r="F65" s="17"/>
      <c r="G65" s="67">
        <v>6066</v>
      </c>
      <c r="H65" s="17"/>
      <c r="I65" s="67">
        <v>477</v>
      </c>
      <c r="J65" s="70"/>
      <c r="K65" s="67">
        <v>431</v>
      </c>
    </row>
    <row r="66" spans="1:11" s="68" customFormat="1">
      <c r="A66" s="69" t="s">
        <v>225</v>
      </c>
      <c r="C66" s="21"/>
      <c r="D66" s="21"/>
      <c r="E66" s="67"/>
      <c r="F66" s="17"/>
      <c r="G66" s="67"/>
      <c r="H66" s="17"/>
      <c r="I66" s="67"/>
      <c r="J66" s="70"/>
      <c r="K66" s="67"/>
    </row>
    <row r="67" spans="1:11">
      <c r="A67" s="69" t="s">
        <v>226</v>
      </c>
      <c r="B67" s="68"/>
      <c r="C67" s="21"/>
      <c r="D67" s="21"/>
      <c r="E67" s="67">
        <v>-763050</v>
      </c>
      <c r="F67" s="17"/>
      <c r="G67" s="67">
        <v>-470195</v>
      </c>
      <c r="H67" s="17"/>
      <c r="I67" s="67">
        <v>1233</v>
      </c>
      <c r="J67" s="70"/>
      <c r="K67" s="67">
        <v>-89110</v>
      </c>
    </row>
    <row r="68" spans="1:11">
      <c r="A68" s="69" t="s">
        <v>227</v>
      </c>
      <c r="B68" s="68"/>
      <c r="C68" s="21"/>
      <c r="D68" s="21"/>
      <c r="E68" s="67">
        <v>-912</v>
      </c>
      <c r="F68" s="17"/>
      <c r="G68" s="67">
        <v>-11258</v>
      </c>
      <c r="H68" s="17"/>
      <c r="I68" s="67">
        <v>0</v>
      </c>
      <c r="J68" s="70"/>
      <c r="K68" s="67">
        <v>-9214</v>
      </c>
    </row>
    <row r="69" spans="1:11" s="68" customFormat="1">
      <c r="A69" s="69" t="s">
        <v>228</v>
      </c>
      <c r="C69" s="21"/>
      <c r="D69" s="21"/>
      <c r="E69" s="67">
        <v>-27497</v>
      </c>
      <c r="F69" s="17"/>
      <c r="G69" s="67">
        <v>122456</v>
      </c>
      <c r="H69" s="17"/>
      <c r="I69" s="67">
        <v>-2615</v>
      </c>
      <c r="J69" s="70"/>
      <c r="K69" s="67">
        <v>-5607</v>
      </c>
    </row>
    <row r="70" spans="1:11" s="68" customFormat="1">
      <c r="A70" s="69" t="s">
        <v>229</v>
      </c>
      <c r="C70" s="21"/>
      <c r="D70" s="21"/>
      <c r="E70" s="67">
        <v>21602</v>
      </c>
      <c r="F70" s="17"/>
      <c r="G70" s="67">
        <v>5730</v>
      </c>
      <c r="H70" s="17"/>
      <c r="I70" s="67">
        <v>566</v>
      </c>
      <c r="J70" s="70"/>
      <c r="K70" s="67">
        <v>698</v>
      </c>
    </row>
    <row r="71" spans="1:11" s="68" customFormat="1">
      <c r="A71" s="69" t="s">
        <v>230</v>
      </c>
      <c r="C71" s="21"/>
      <c r="D71" s="21"/>
      <c r="E71" s="77">
        <v>17076</v>
      </c>
      <c r="F71" s="17"/>
      <c r="G71" s="77">
        <v>-37353</v>
      </c>
      <c r="H71" s="17"/>
      <c r="I71" s="77">
        <v>2521</v>
      </c>
      <c r="J71" s="70"/>
      <c r="K71" s="77">
        <v>2273</v>
      </c>
    </row>
    <row r="72" spans="1:11" s="68" customFormat="1">
      <c r="A72" s="69" t="s">
        <v>231</v>
      </c>
      <c r="C72" s="52"/>
      <c r="D72" s="52"/>
      <c r="E72" s="70">
        <f>SUM(E59:E71)+E47</f>
        <v>1897916</v>
      </c>
      <c r="F72" s="70"/>
      <c r="G72" s="70">
        <f>SUM(G59:G71)+G47</f>
        <v>-21031</v>
      </c>
      <c r="H72" s="70"/>
      <c r="I72" s="70">
        <f>SUM(I59:I71)+I47</f>
        <v>626926</v>
      </c>
      <c r="J72" s="70"/>
      <c r="K72" s="70">
        <f>SUM(K59:K71)+K47</f>
        <v>218759</v>
      </c>
    </row>
    <row r="73" spans="1:11" s="68" customFormat="1">
      <c r="A73" s="69" t="s">
        <v>284</v>
      </c>
      <c r="C73" s="52"/>
      <c r="D73" s="52"/>
      <c r="E73" s="70">
        <v>-230000</v>
      </c>
      <c r="F73" s="70"/>
      <c r="G73" s="70">
        <v>0</v>
      </c>
      <c r="H73" s="70"/>
      <c r="I73" s="70">
        <v>-230000</v>
      </c>
      <c r="J73" s="70"/>
      <c r="K73" s="70">
        <v>0</v>
      </c>
    </row>
    <row r="74" spans="1:11" s="68" customFormat="1">
      <c r="A74" s="69" t="s">
        <v>232</v>
      </c>
      <c r="C74" s="52"/>
      <c r="D74" s="52"/>
      <c r="E74" s="70">
        <v>-17055</v>
      </c>
      <c r="F74" s="70"/>
      <c r="G74" s="70">
        <v>-19632</v>
      </c>
      <c r="H74" s="70"/>
      <c r="I74" s="70">
        <v>-2323</v>
      </c>
      <c r="J74" s="70"/>
      <c r="K74" s="70">
        <v>-3039</v>
      </c>
    </row>
    <row r="75" spans="1:11" s="68" customFormat="1">
      <c r="A75" s="69" t="s">
        <v>233</v>
      </c>
      <c r="C75" s="21"/>
      <c r="D75" s="21"/>
      <c r="E75" s="67">
        <v>-150548</v>
      </c>
      <c r="F75" s="67"/>
      <c r="G75" s="67">
        <v>-249778</v>
      </c>
      <c r="H75" s="67"/>
      <c r="I75" s="67">
        <v>-66850</v>
      </c>
      <c r="J75" s="67"/>
      <c r="K75" s="67">
        <v>-110066</v>
      </c>
    </row>
    <row r="76" spans="1:11" s="68" customFormat="1">
      <c r="A76" s="69" t="s">
        <v>234</v>
      </c>
      <c r="C76" s="21"/>
      <c r="D76" s="21"/>
      <c r="E76" s="67">
        <v>-210628</v>
      </c>
      <c r="F76" s="67"/>
      <c r="G76" s="67">
        <v>-146354</v>
      </c>
      <c r="H76" s="67"/>
      <c r="I76" s="67">
        <v>-9109</v>
      </c>
      <c r="J76" s="67"/>
      <c r="K76" s="67">
        <v>-12371</v>
      </c>
    </row>
    <row r="77" spans="1:11" s="68" customFormat="1">
      <c r="A77" s="69" t="s">
        <v>235</v>
      </c>
      <c r="C77" s="21"/>
      <c r="D77" s="21"/>
      <c r="E77" s="67">
        <v>87945</v>
      </c>
      <c r="F77" s="67"/>
      <c r="G77" s="67">
        <v>92322</v>
      </c>
      <c r="H77" s="67"/>
      <c r="I77" s="67">
        <v>0</v>
      </c>
      <c r="J77" s="67"/>
      <c r="K77" s="67">
        <v>3116</v>
      </c>
    </row>
    <row r="78" spans="1:11" s="68" customFormat="1">
      <c r="A78" s="69" t="s">
        <v>236</v>
      </c>
      <c r="C78" s="21"/>
      <c r="D78" s="21"/>
      <c r="E78" s="67">
        <v>0</v>
      </c>
      <c r="F78" s="67"/>
      <c r="G78" s="67">
        <v>1439</v>
      </c>
      <c r="H78" s="67"/>
      <c r="I78" s="67">
        <v>0</v>
      </c>
      <c r="J78" s="67"/>
      <c r="K78" s="67">
        <v>0</v>
      </c>
    </row>
    <row r="79" spans="1:11" s="68" customFormat="1">
      <c r="A79" s="65" t="s">
        <v>237</v>
      </c>
      <c r="C79" s="52"/>
      <c r="D79" s="52"/>
      <c r="E79" s="78">
        <f>SUM(E72:E78)</f>
        <v>1377630</v>
      </c>
      <c r="F79" s="70"/>
      <c r="G79" s="78">
        <f>SUM(G72:G78)</f>
        <v>-343034</v>
      </c>
      <c r="H79" s="70"/>
      <c r="I79" s="78">
        <f>SUM(I72:I78)</f>
        <v>318644</v>
      </c>
      <c r="J79" s="70"/>
      <c r="K79" s="78">
        <f>SUM(K72:K78)</f>
        <v>96399</v>
      </c>
    </row>
    <row r="80" spans="1:11" s="68" customFormat="1">
      <c r="A80" s="65" t="s">
        <v>238</v>
      </c>
      <c r="B80" s="66"/>
      <c r="C80" s="52"/>
      <c r="D80" s="52"/>
      <c r="E80" s="79"/>
      <c r="F80" s="67"/>
      <c r="G80" s="79"/>
      <c r="H80" s="67"/>
      <c r="I80" s="67"/>
      <c r="J80" s="67"/>
      <c r="K80" s="67"/>
    </row>
    <row r="81" spans="1:256" s="61" customFormat="1">
      <c r="A81" s="69" t="s">
        <v>239</v>
      </c>
      <c r="B81" s="68"/>
      <c r="C81" s="21">
        <v>2</v>
      </c>
      <c r="D81" s="21"/>
      <c r="E81" s="17">
        <v>0</v>
      </c>
      <c r="F81" s="17"/>
      <c r="G81" s="17">
        <v>0</v>
      </c>
      <c r="H81" s="17"/>
      <c r="I81" s="67">
        <v>-6800</v>
      </c>
      <c r="J81" s="70"/>
      <c r="K81" s="67">
        <v>-6250</v>
      </c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  <c r="FN81" s="11"/>
      <c r="FO81" s="11"/>
      <c r="FP81" s="11"/>
      <c r="FQ81" s="11"/>
      <c r="FR81" s="11"/>
      <c r="FS81" s="11"/>
      <c r="FT81" s="11"/>
      <c r="FU81" s="11"/>
      <c r="FV81" s="11"/>
      <c r="FW81" s="11"/>
      <c r="FX81" s="11"/>
      <c r="FY81" s="11"/>
      <c r="FZ81" s="11"/>
      <c r="GA81" s="11"/>
      <c r="GB81" s="11"/>
      <c r="GC81" s="11"/>
      <c r="GD81" s="11"/>
      <c r="GE81" s="11"/>
      <c r="GF81" s="11"/>
      <c r="GG81" s="11"/>
      <c r="GH81" s="11"/>
      <c r="GI81" s="11"/>
      <c r="GJ81" s="11"/>
      <c r="GK81" s="11"/>
      <c r="GL81" s="11"/>
      <c r="GM81" s="11"/>
      <c r="GN81" s="11"/>
      <c r="GO81" s="11"/>
      <c r="GP81" s="11"/>
      <c r="GQ81" s="11"/>
      <c r="GR81" s="11"/>
      <c r="GS81" s="11"/>
      <c r="GT81" s="11"/>
      <c r="GU81" s="11"/>
      <c r="GV81" s="11"/>
      <c r="GW81" s="11"/>
      <c r="GX81" s="11"/>
      <c r="GY81" s="11"/>
      <c r="GZ81" s="11"/>
      <c r="HA81" s="11"/>
      <c r="HB81" s="11"/>
      <c r="HC81" s="11"/>
      <c r="HD81" s="11"/>
      <c r="HE81" s="11"/>
      <c r="HF81" s="11"/>
      <c r="HG81" s="11"/>
      <c r="HH81" s="11"/>
      <c r="HI81" s="11"/>
      <c r="HJ81" s="11"/>
      <c r="HK81" s="11"/>
      <c r="HL81" s="11"/>
      <c r="HM81" s="11"/>
      <c r="HN81" s="11"/>
      <c r="HO81" s="11"/>
      <c r="HP81" s="11"/>
      <c r="HQ81" s="11"/>
      <c r="HR81" s="11"/>
      <c r="HS81" s="11"/>
      <c r="HT81" s="11"/>
      <c r="HU81" s="11"/>
      <c r="HV81" s="11"/>
      <c r="HW81" s="11"/>
      <c r="HX81" s="11"/>
      <c r="HY81" s="11"/>
      <c r="HZ81" s="11"/>
      <c r="IA81" s="11"/>
      <c r="IB81" s="11"/>
      <c r="IC81" s="11"/>
      <c r="ID81" s="11"/>
      <c r="IE81" s="11"/>
      <c r="IF81" s="11"/>
      <c r="IG81" s="11"/>
      <c r="IH81" s="11"/>
      <c r="II81" s="11"/>
      <c r="IJ81" s="11"/>
      <c r="IK81" s="11"/>
      <c r="IL81" s="11"/>
      <c r="IM81" s="11"/>
      <c r="IN81" s="11"/>
      <c r="IO81" s="11"/>
      <c r="IP81" s="11"/>
      <c r="IQ81" s="11"/>
      <c r="IR81" s="11"/>
      <c r="IS81" s="11"/>
      <c r="IT81" s="11"/>
      <c r="IU81" s="11"/>
      <c r="IV81" s="11"/>
    </row>
    <row r="82" spans="1:256" s="61" customFormat="1">
      <c r="A82" s="69" t="s">
        <v>240</v>
      </c>
      <c r="B82" s="68"/>
      <c r="C82" s="21"/>
      <c r="D82" s="21"/>
      <c r="E82" s="17">
        <v>0</v>
      </c>
      <c r="F82" s="17"/>
      <c r="G82" s="17">
        <v>0</v>
      </c>
      <c r="H82" s="17"/>
      <c r="I82" s="67">
        <v>0</v>
      </c>
      <c r="J82" s="70"/>
      <c r="K82" s="67">
        <v>185000</v>
      </c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11"/>
      <c r="FV82" s="11"/>
      <c r="FW82" s="11"/>
      <c r="FX82" s="11"/>
      <c r="FY82" s="11"/>
      <c r="FZ82" s="11"/>
      <c r="GA82" s="11"/>
      <c r="GB82" s="11"/>
      <c r="GC82" s="11"/>
      <c r="GD82" s="11"/>
      <c r="GE82" s="11"/>
      <c r="GF82" s="11"/>
      <c r="GG82" s="11"/>
      <c r="GH82" s="11"/>
      <c r="GI82" s="11"/>
      <c r="GJ82" s="11"/>
      <c r="GK82" s="11"/>
      <c r="GL82" s="11"/>
      <c r="GM82" s="11"/>
      <c r="GN82" s="11"/>
      <c r="GO82" s="11"/>
      <c r="GP82" s="11"/>
      <c r="GQ82" s="11"/>
      <c r="GR82" s="11"/>
      <c r="GS82" s="11"/>
      <c r="GT82" s="11"/>
      <c r="GU82" s="11"/>
      <c r="GV82" s="11"/>
      <c r="GW82" s="11"/>
      <c r="GX82" s="11"/>
      <c r="GY82" s="11"/>
      <c r="GZ82" s="11"/>
      <c r="HA82" s="11"/>
      <c r="HB82" s="11"/>
      <c r="HC82" s="11"/>
      <c r="HD82" s="11"/>
      <c r="HE82" s="11"/>
      <c r="HF82" s="11"/>
      <c r="HG82" s="11"/>
      <c r="HH82" s="11"/>
      <c r="HI82" s="11"/>
      <c r="HJ82" s="11"/>
      <c r="HK82" s="11"/>
      <c r="HL82" s="11"/>
      <c r="HM82" s="11"/>
      <c r="HN82" s="11"/>
      <c r="HO82" s="11"/>
      <c r="HP82" s="11"/>
      <c r="HQ82" s="11"/>
      <c r="HR82" s="11"/>
      <c r="HS82" s="11"/>
      <c r="HT82" s="11"/>
      <c r="HU82" s="11"/>
      <c r="HV82" s="11"/>
      <c r="HW82" s="11"/>
      <c r="HX82" s="11"/>
      <c r="HY82" s="11"/>
      <c r="HZ82" s="11"/>
      <c r="IA82" s="11"/>
      <c r="IB82" s="11"/>
      <c r="IC82" s="11"/>
      <c r="ID82" s="11"/>
      <c r="IE82" s="11"/>
      <c r="IF82" s="11"/>
      <c r="IG82" s="11"/>
      <c r="IH82" s="11"/>
      <c r="II82" s="11"/>
      <c r="IJ82" s="11"/>
      <c r="IK82" s="11"/>
      <c r="IL82" s="11"/>
      <c r="IM82" s="11"/>
      <c r="IN82" s="11"/>
      <c r="IO82" s="11"/>
      <c r="IP82" s="11"/>
      <c r="IQ82" s="11"/>
      <c r="IR82" s="11"/>
      <c r="IS82" s="11"/>
      <c r="IT82" s="11"/>
      <c r="IU82" s="11"/>
      <c r="IV82" s="11"/>
    </row>
    <row r="83" spans="1:256" s="61" customFormat="1">
      <c r="A83" s="69" t="s">
        <v>241</v>
      </c>
      <c r="B83" s="68"/>
      <c r="C83" s="21"/>
      <c r="D83" s="21"/>
      <c r="E83" s="17">
        <v>0</v>
      </c>
      <c r="F83" s="17"/>
      <c r="G83" s="17">
        <v>3735</v>
      </c>
      <c r="H83" s="17"/>
      <c r="I83" s="70">
        <v>0</v>
      </c>
      <c r="J83" s="17"/>
      <c r="K83" s="70">
        <v>0</v>
      </c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11"/>
      <c r="FV83" s="11"/>
      <c r="FW83" s="11"/>
      <c r="FX83" s="11"/>
      <c r="FY83" s="11"/>
      <c r="FZ83" s="11"/>
      <c r="GA83" s="11"/>
      <c r="GB83" s="11"/>
      <c r="GC83" s="11"/>
      <c r="GD83" s="11"/>
      <c r="GE83" s="11"/>
      <c r="GF83" s="11"/>
      <c r="GG83" s="11"/>
      <c r="GH83" s="11"/>
      <c r="GI83" s="11"/>
      <c r="GJ83" s="11"/>
      <c r="GK83" s="11"/>
      <c r="GL83" s="11"/>
      <c r="GM83" s="11"/>
      <c r="GN83" s="11"/>
      <c r="GO83" s="11"/>
      <c r="GP83" s="11"/>
      <c r="GQ83" s="11"/>
      <c r="GR83" s="11"/>
      <c r="GS83" s="11"/>
      <c r="GT83" s="11"/>
      <c r="GU83" s="11"/>
      <c r="GV83" s="11"/>
      <c r="GW83" s="11"/>
      <c r="GX83" s="11"/>
      <c r="GY83" s="11"/>
      <c r="GZ83" s="11"/>
      <c r="HA83" s="11"/>
      <c r="HB83" s="11"/>
      <c r="HC83" s="11"/>
      <c r="HD83" s="11"/>
      <c r="HE83" s="11"/>
      <c r="HF83" s="11"/>
      <c r="HG83" s="11"/>
      <c r="HH83" s="11"/>
      <c r="HI83" s="11"/>
      <c r="HJ83" s="11"/>
      <c r="HK83" s="11"/>
      <c r="HL83" s="11"/>
      <c r="HM83" s="11"/>
      <c r="HN83" s="11"/>
      <c r="HO83" s="11"/>
      <c r="HP83" s="11"/>
      <c r="HQ83" s="11"/>
      <c r="HR83" s="11"/>
      <c r="HS83" s="11"/>
      <c r="HT83" s="11"/>
      <c r="HU83" s="11"/>
      <c r="HV83" s="11"/>
      <c r="HW83" s="11"/>
      <c r="HX83" s="11"/>
      <c r="HY83" s="11"/>
      <c r="HZ83" s="11"/>
      <c r="IA83" s="11"/>
      <c r="IB83" s="11"/>
      <c r="IC83" s="11"/>
      <c r="ID83" s="11"/>
      <c r="IE83" s="11"/>
      <c r="IF83" s="11"/>
      <c r="IG83" s="11"/>
      <c r="IH83" s="11"/>
      <c r="II83" s="11"/>
      <c r="IJ83" s="11"/>
      <c r="IK83" s="11"/>
      <c r="IL83" s="11"/>
      <c r="IM83" s="11"/>
      <c r="IN83" s="11"/>
      <c r="IO83" s="11"/>
      <c r="IP83" s="11"/>
      <c r="IQ83" s="11"/>
      <c r="IR83" s="11"/>
      <c r="IS83" s="11"/>
      <c r="IT83" s="11"/>
      <c r="IU83" s="11"/>
      <c r="IV83" s="11"/>
    </row>
    <row r="84" spans="1:256" s="61" customFormat="1">
      <c r="A84" s="69" t="s">
        <v>242</v>
      </c>
      <c r="B84" s="68"/>
      <c r="C84" s="21"/>
      <c r="D84" s="21"/>
      <c r="E84" s="17">
        <v>-284</v>
      </c>
      <c r="F84" s="17"/>
      <c r="G84" s="17">
        <v>-6145</v>
      </c>
      <c r="H84" s="67"/>
      <c r="I84" s="67">
        <v>-20</v>
      </c>
      <c r="J84" s="67"/>
      <c r="K84" s="67">
        <v>-249</v>
      </c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  <c r="FN84" s="11"/>
      <c r="FO84" s="11"/>
      <c r="FP84" s="11"/>
      <c r="FQ84" s="11"/>
      <c r="FR84" s="11"/>
      <c r="FS84" s="11"/>
      <c r="FT84" s="11"/>
      <c r="FU84" s="11"/>
      <c r="FV84" s="11"/>
      <c r="FW84" s="11"/>
      <c r="FX84" s="11"/>
      <c r="FY84" s="11"/>
      <c r="FZ84" s="11"/>
      <c r="GA84" s="11"/>
      <c r="GB84" s="11"/>
      <c r="GC84" s="11"/>
      <c r="GD84" s="11"/>
      <c r="GE84" s="11"/>
      <c r="GF84" s="11"/>
      <c r="GG84" s="11"/>
      <c r="GH84" s="11"/>
      <c r="GI84" s="11"/>
      <c r="GJ84" s="11"/>
      <c r="GK84" s="11"/>
      <c r="GL84" s="11"/>
      <c r="GM84" s="11"/>
      <c r="GN84" s="11"/>
      <c r="GO84" s="11"/>
      <c r="GP84" s="11"/>
      <c r="GQ84" s="11"/>
      <c r="GR84" s="11"/>
      <c r="GS84" s="11"/>
      <c r="GT84" s="11"/>
      <c r="GU84" s="11"/>
      <c r="GV84" s="11"/>
      <c r="GW84" s="11"/>
      <c r="GX84" s="11"/>
      <c r="GY84" s="11"/>
      <c r="GZ84" s="11"/>
      <c r="HA84" s="11"/>
      <c r="HB84" s="11"/>
      <c r="HC84" s="11"/>
      <c r="HD84" s="11"/>
      <c r="HE84" s="11"/>
      <c r="HF84" s="11"/>
      <c r="HG84" s="11"/>
      <c r="HH84" s="11"/>
      <c r="HI84" s="11"/>
      <c r="HJ84" s="11"/>
      <c r="HK84" s="11"/>
      <c r="HL84" s="11"/>
      <c r="HM84" s="11"/>
      <c r="HN84" s="11"/>
      <c r="HO84" s="11"/>
      <c r="HP84" s="11"/>
      <c r="HQ84" s="11"/>
      <c r="HR84" s="11"/>
      <c r="HS84" s="11"/>
      <c r="HT84" s="11"/>
      <c r="HU84" s="11"/>
      <c r="HV84" s="11"/>
      <c r="HW84" s="11"/>
      <c r="HX84" s="11"/>
      <c r="HY84" s="11"/>
      <c r="HZ84" s="11"/>
      <c r="IA84" s="11"/>
      <c r="IB84" s="11"/>
      <c r="IC84" s="11"/>
      <c r="ID84" s="11"/>
      <c r="IE84" s="11"/>
      <c r="IF84" s="11"/>
      <c r="IG84" s="11"/>
      <c r="IH84" s="11"/>
      <c r="II84" s="11"/>
      <c r="IJ84" s="11"/>
      <c r="IK84" s="11"/>
      <c r="IL84" s="11"/>
      <c r="IM84" s="11"/>
      <c r="IN84" s="11"/>
      <c r="IO84" s="11"/>
      <c r="IP84" s="11"/>
      <c r="IQ84" s="11"/>
      <c r="IR84" s="11"/>
      <c r="IS84" s="11"/>
      <c r="IT84" s="11"/>
      <c r="IU84" s="11"/>
      <c r="IV84" s="11"/>
    </row>
    <row r="85" spans="1:256" s="61" customFormat="1">
      <c r="A85" s="69" t="s">
        <v>243</v>
      </c>
      <c r="B85" s="68"/>
      <c r="C85" s="21"/>
      <c r="D85" s="21"/>
      <c r="E85" s="17">
        <v>2385</v>
      </c>
      <c r="F85" s="17"/>
      <c r="G85" s="17">
        <v>500</v>
      </c>
      <c r="H85" s="67"/>
      <c r="I85" s="67">
        <v>35</v>
      </c>
      <c r="J85" s="67"/>
      <c r="K85" s="67">
        <v>58</v>
      </c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  <c r="FN85" s="11"/>
      <c r="FO85" s="11"/>
      <c r="FP85" s="11"/>
      <c r="FQ85" s="11"/>
      <c r="FR85" s="11"/>
      <c r="FS85" s="11"/>
      <c r="FT85" s="11"/>
      <c r="FU85" s="11"/>
      <c r="FV85" s="11"/>
      <c r="FW85" s="11"/>
      <c r="FX85" s="11"/>
      <c r="FY85" s="11"/>
      <c r="FZ85" s="11"/>
      <c r="GA85" s="11"/>
      <c r="GB85" s="11"/>
      <c r="GC85" s="11"/>
      <c r="GD85" s="11"/>
      <c r="GE85" s="11"/>
      <c r="GF85" s="11"/>
      <c r="GG85" s="11"/>
      <c r="GH85" s="11"/>
      <c r="GI85" s="11"/>
      <c r="GJ85" s="11"/>
      <c r="GK85" s="11"/>
      <c r="GL85" s="11"/>
      <c r="GM85" s="11"/>
      <c r="GN85" s="11"/>
      <c r="GO85" s="11"/>
      <c r="GP85" s="11"/>
      <c r="GQ85" s="11"/>
      <c r="GR85" s="11"/>
      <c r="GS85" s="11"/>
      <c r="GT85" s="11"/>
      <c r="GU85" s="11"/>
      <c r="GV85" s="11"/>
      <c r="GW85" s="11"/>
      <c r="GX85" s="11"/>
      <c r="GY85" s="11"/>
      <c r="GZ85" s="11"/>
      <c r="HA85" s="11"/>
      <c r="HB85" s="11"/>
      <c r="HC85" s="11"/>
      <c r="HD85" s="11"/>
      <c r="HE85" s="11"/>
      <c r="HF85" s="11"/>
      <c r="HG85" s="11"/>
      <c r="HH85" s="11"/>
      <c r="HI85" s="11"/>
      <c r="HJ85" s="11"/>
      <c r="HK85" s="11"/>
      <c r="HL85" s="11"/>
      <c r="HM85" s="11"/>
      <c r="HN85" s="11"/>
      <c r="HO85" s="11"/>
      <c r="HP85" s="11"/>
      <c r="HQ85" s="11"/>
      <c r="HR85" s="11"/>
      <c r="HS85" s="11"/>
      <c r="HT85" s="11"/>
      <c r="HU85" s="11"/>
      <c r="HV85" s="11"/>
      <c r="HW85" s="11"/>
      <c r="HX85" s="11"/>
      <c r="HY85" s="11"/>
      <c r="HZ85" s="11"/>
      <c r="IA85" s="11"/>
      <c r="IB85" s="11"/>
      <c r="IC85" s="11"/>
      <c r="ID85" s="11"/>
      <c r="IE85" s="11"/>
      <c r="IF85" s="11"/>
      <c r="IG85" s="11"/>
      <c r="IH85" s="11"/>
      <c r="II85" s="11"/>
      <c r="IJ85" s="11"/>
      <c r="IK85" s="11"/>
      <c r="IL85" s="11"/>
      <c r="IM85" s="11"/>
      <c r="IN85" s="11"/>
      <c r="IO85" s="11"/>
      <c r="IP85" s="11"/>
      <c r="IQ85" s="11"/>
      <c r="IR85" s="11"/>
      <c r="IS85" s="11"/>
      <c r="IT85" s="11"/>
      <c r="IU85" s="11"/>
      <c r="IV85" s="11"/>
    </row>
    <row r="86" spans="1:256" s="61" customFormat="1">
      <c r="A86" s="69" t="s">
        <v>244</v>
      </c>
      <c r="B86" s="68"/>
      <c r="C86" s="21"/>
      <c r="D86" s="21"/>
      <c r="E86" s="17">
        <v>0</v>
      </c>
      <c r="F86" s="17"/>
      <c r="G86" s="17">
        <v>0</v>
      </c>
      <c r="H86" s="67"/>
      <c r="I86" s="67">
        <v>0</v>
      </c>
      <c r="J86" s="67"/>
      <c r="K86" s="67">
        <v>-1444</v>
      </c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  <c r="FN86" s="11"/>
      <c r="FO86" s="11"/>
      <c r="FP86" s="11"/>
      <c r="FQ86" s="11"/>
      <c r="FR86" s="11"/>
      <c r="FS86" s="11"/>
      <c r="FT86" s="11"/>
      <c r="FU86" s="11"/>
      <c r="FV86" s="11"/>
      <c r="FW86" s="11"/>
      <c r="FX86" s="11"/>
      <c r="FY86" s="11"/>
      <c r="FZ86" s="11"/>
      <c r="GA86" s="11"/>
      <c r="GB86" s="11"/>
      <c r="GC86" s="11"/>
      <c r="GD86" s="11"/>
      <c r="GE86" s="11"/>
      <c r="GF86" s="11"/>
      <c r="GG86" s="11"/>
      <c r="GH86" s="11"/>
      <c r="GI86" s="11"/>
      <c r="GJ86" s="11"/>
      <c r="GK86" s="11"/>
      <c r="GL86" s="11"/>
      <c r="GM86" s="11"/>
      <c r="GN86" s="11"/>
      <c r="GO86" s="11"/>
      <c r="GP86" s="11"/>
      <c r="GQ86" s="11"/>
      <c r="GR86" s="11"/>
      <c r="GS86" s="11"/>
      <c r="GT86" s="11"/>
      <c r="GU86" s="11"/>
      <c r="GV86" s="11"/>
      <c r="GW86" s="11"/>
      <c r="GX86" s="11"/>
      <c r="GY86" s="11"/>
      <c r="GZ86" s="11"/>
      <c r="HA86" s="11"/>
      <c r="HB86" s="11"/>
      <c r="HC86" s="11"/>
      <c r="HD86" s="11"/>
      <c r="HE86" s="11"/>
      <c r="HF86" s="11"/>
      <c r="HG86" s="11"/>
      <c r="HH86" s="11"/>
      <c r="HI86" s="11"/>
      <c r="HJ86" s="11"/>
      <c r="HK86" s="11"/>
      <c r="HL86" s="11"/>
      <c r="HM86" s="11"/>
      <c r="HN86" s="11"/>
      <c r="HO86" s="11"/>
      <c r="HP86" s="11"/>
      <c r="HQ86" s="11"/>
      <c r="HR86" s="11"/>
      <c r="HS86" s="11"/>
      <c r="HT86" s="11"/>
      <c r="HU86" s="11"/>
      <c r="HV86" s="11"/>
      <c r="HW86" s="11"/>
      <c r="HX86" s="11"/>
      <c r="HY86" s="11"/>
      <c r="HZ86" s="11"/>
      <c r="IA86" s="11"/>
      <c r="IB86" s="11"/>
      <c r="IC86" s="11"/>
      <c r="ID86" s="11"/>
      <c r="IE86" s="11"/>
      <c r="IF86" s="11"/>
      <c r="IG86" s="11"/>
      <c r="IH86" s="11"/>
      <c r="II86" s="11"/>
      <c r="IJ86" s="11"/>
      <c r="IK86" s="11"/>
      <c r="IL86" s="11"/>
      <c r="IM86" s="11"/>
      <c r="IN86" s="11"/>
      <c r="IO86" s="11"/>
      <c r="IP86" s="11"/>
      <c r="IQ86" s="11"/>
      <c r="IR86" s="11"/>
      <c r="IS86" s="11"/>
      <c r="IT86" s="11"/>
      <c r="IU86" s="11"/>
      <c r="IV86" s="11"/>
    </row>
    <row r="87" spans="1:256" s="68" customFormat="1">
      <c r="A87" s="69" t="s">
        <v>245</v>
      </c>
      <c r="B87" s="66"/>
      <c r="C87" s="21"/>
      <c r="D87" s="21"/>
      <c r="E87" s="67">
        <v>9790</v>
      </c>
      <c r="F87" s="72"/>
      <c r="G87" s="67">
        <v>7442</v>
      </c>
      <c r="H87" s="67"/>
      <c r="I87" s="67">
        <v>7340</v>
      </c>
      <c r="J87" s="67"/>
      <c r="K87" s="67">
        <v>8582</v>
      </c>
    </row>
    <row r="88" spans="1:256">
      <c r="A88" s="69" t="s">
        <v>246</v>
      </c>
      <c r="B88" s="68"/>
      <c r="C88" s="21"/>
      <c r="D88" s="21"/>
      <c r="E88" s="67">
        <v>0</v>
      </c>
      <c r="F88" s="17"/>
      <c r="G88" s="67">
        <v>49</v>
      </c>
      <c r="H88" s="17"/>
      <c r="I88" s="67">
        <v>0</v>
      </c>
      <c r="J88" s="70"/>
      <c r="K88" s="67">
        <v>25</v>
      </c>
    </row>
    <row r="89" spans="1:256">
      <c r="A89" s="69" t="s">
        <v>247</v>
      </c>
      <c r="B89" s="68"/>
      <c r="C89" s="21">
        <v>8</v>
      </c>
      <c r="D89" s="21"/>
      <c r="E89" s="67">
        <v>0</v>
      </c>
      <c r="F89" s="17"/>
      <c r="G89" s="67">
        <v>0</v>
      </c>
      <c r="H89" s="17"/>
      <c r="I89" s="11">
        <v>20349</v>
      </c>
      <c r="J89" s="70"/>
      <c r="K89" s="11">
        <v>167788</v>
      </c>
    </row>
    <row r="90" spans="1:256">
      <c r="A90" s="69" t="s">
        <v>248</v>
      </c>
      <c r="B90" s="68"/>
      <c r="C90" s="21"/>
      <c r="D90" s="21"/>
      <c r="E90" s="67">
        <v>-532</v>
      </c>
      <c r="F90" s="17"/>
      <c r="G90" s="67">
        <v>-46534</v>
      </c>
      <c r="H90" s="17"/>
      <c r="I90" s="70">
        <v>0</v>
      </c>
      <c r="J90" s="70"/>
      <c r="K90" s="70">
        <v>0</v>
      </c>
    </row>
    <row r="91" spans="1:256">
      <c r="A91" s="69" t="s">
        <v>249</v>
      </c>
      <c r="B91" s="68"/>
      <c r="C91" s="21"/>
      <c r="D91" s="21"/>
      <c r="E91" s="67">
        <v>60990</v>
      </c>
      <c r="F91" s="17"/>
      <c r="G91" s="67">
        <v>40660</v>
      </c>
      <c r="H91" s="17"/>
      <c r="I91" s="70">
        <v>0</v>
      </c>
      <c r="J91" s="70"/>
      <c r="K91" s="70">
        <v>0</v>
      </c>
    </row>
    <row r="92" spans="1:256" s="68" customFormat="1">
      <c r="A92" s="69" t="s">
        <v>250</v>
      </c>
      <c r="C92" s="21">
        <v>9</v>
      </c>
      <c r="D92" s="21"/>
      <c r="E92" s="67">
        <v>2935</v>
      </c>
      <c r="F92" s="67"/>
      <c r="G92" s="67">
        <v>2287</v>
      </c>
      <c r="H92" s="67"/>
      <c r="I92" s="67">
        <v>22</v>
      </c>
      <c r="J92" s="67"/>
      <c r="K92" s="67">
        <v>3</v>
      </c>
      <c r="L92" s="61"/>
      <c r="M92" s="11"/>
      <c r="N92" s="11"/>
    </row>
    <row r="93" spans="1:256" s="68" customFormat="1">
      <c r="A93" s="69" t="s">
        <v>251</v>
      </c>
      <c r="C93" s="21">
        <v>9</v>
      </c>
      <c r="D93" s="21"/>
      <c r="E93" s="67">
        <v>-262599</v>
      </c>
      <c r="F93" s="67"/>
      <c r="G93" s="67">
        <v>-222679</v>
      </c>
      <c r="H93" s="67"/>
      <c r="I93" s="67">
        <v>-11360</v>
      </c>
      <c r="J93" s="67"/>
      <c r="K93" s="67">
        <v>-6769</v>
      </c>
      <c r="L93" s="61"/>
      <c r="M93" s="11"/>
      <c r="N93" s="11"/>
    </row>
    <row r="94" spans="1:256" s="68" customFormat="1">
      <c r="A94" s="69" t="s">
        <v>252</v>
      </c>
      <c r="C94" s="21"/>
      <c r="D94" s="21"/>
      <c r="E94" s="67">
        <v>-2532</v>
      </c>
      <c r="F94" s="67"/>
      <c r="G94" s="67">
        <v>-139132</v>
      </c>
      <c r="H94" s="67"/>
      <c r="I94" s="67">
        <v>0</v>
      </c>
      <c r="J94" s="67"/>
      <c r="K94" s="67">
        <v>-28</v>
      </c>
      <c r="L94" s="61"/>
      <c r="M94" s="11"/>
      <c r="N94" s="11"/>
    </row>
    <row r="95" spans="1:256" s="68" customFormat="1">
      <c r="A95" s="69" t="s">
        <v>253</v>
      </c>
      <c r="C95" s="21"/>
      <c r="D95" s="21"/>
      <c r="E95" s="67">
        <v>0</v>
      </c>
      <c r="F95" s="67"/>
      <c r="G95" s="67">
        <v>36</v>
      </c>
      <c r="H95" s="67"/>
      <c r="I95" s="70">
        <v>0</v>
      </c>
      <c r="J95" s="67"/>
      <c r="K95" s="70">
        <v>0</v>
      </c>
      <c r="L95" s="61"/>
      <c r="M95" s="11"/>
      <c r="N95" s="11"/>
    </row>
    <row r="96" spans="1:256" s="68" customFormat="1">
      <c r="A96" s="69" t="s">
        <v>301</v>
      </c>
      <c r="C96" s="21"/>
      <c r="D96" s="21"/>
      <c r="E96" s="67">
        <v>-13475</v>
      </c>
      <c r="F96" s="67"/>
      <c r="G96" s="67">
        <v>0</v>
      </c>
      <c r="H96" s="67"/>
      <c r="I96" s="67">
        <v>0</v>
      </c>
      <c r="J96" s="67"/>
      <c r="K96" s="67">
        <v>0</v>
      </c>
      <c r="L96" s="61"/>
      <c r="M96" s="11"/>
      <c r="N96" s="11"/>
    </row>
    <row r="97" spans="1:12" s="68" customFormat="1">
      <c r="A97" s="65" t="s">
        <v>254</v>
      </c>
      <c r="E97" s="78">
        <f>SUM(E81:E96)</f>
        <v>-203322</v>
      </c>
      <c r="F97" s="67"/>
      <c r="G97" s="78">
        <f>SUM(G81:G96)</f>
        <v>-359781</v>
      </c>
      <c r="H97" s="67"/>
      <c r="I97" s="78">
        <f>SUM(I81:I96)</f>
        <v>9566</v>
      </c>
      <c r="J97" s="70"/>
      <c r="K97" s="78">
        <f>SUM(K81:K96)</f>
        <v>346716</v>
      </c>
    </row>
    <row r="98" spans="1:12" s="22" customFormat="1">
      <c r="A98" s="24"/>
      <c r="C98" s="21"/>
      <c r="D98" s="21"/>
      <c r="E98" s="72"/>
      <c r="G98" s="72"/>
      <c r="I98" s="72"/>
      <c r="K98" s="72"/>
    </row>
    <row r="99" spans="1:12" s="22" customFormat="1">
      <c r="A99" s="12" t="s">
        <v>41</v>
      </c>
      <c r="C99" s="21"/>
      <c r="D99" s="21"/>
      <c r="E99" s="72"/>
      <c r="G99" s="72"/>
      <c r="I99" s="17"/>
      <c r="J99" s="80"/>
      <c r="K99" s="17"/>
    </row>
    <row r="100" spans="1:12">
      <c r="A100" s="60"/>
      <c r="K100" s="17" t="s">
        <v>89</v>
      </c>
    </row>
    <row r="101" spans="1:12" s="22" customFormat="1">
      <c r="A101" s="24" t="s">
        <v>0</v>
      </c>
      <c r="B101" s="15"/>
      <c r="C101" s="13"/>
      <c r="D101" s="13"/>
      <c r="E101" s="14"/>
      <c r="F101" s="15"/>
      <c r="G101" s="14"/>
      <c r="H101" s="15"/>
      <c r="I101" s="14"/>
      <c r="J101" s="15"/>
      <c r="K101" s="14"/>
    </row>
    <row r="102" spans="1:12" s="22" customFormat="1">
      <c r="A102" s="24" t="s">
        <v>214</v>
      </c>
      <c r="B102" s="15"/>
      <c r="C102" s="13"/>
      <c r="D102" s="13"/>
      <c r="E102" s="14"/>
      <c r="F102" s="15"/>
      <c r="G102" s="14"/>
      <c r="H102" s="15"/>
      <c r="I102" s="14"/>
      <c r="J102" s="15"/>
      <c r="K102" s="14"/>
    </row>
    <row r="103" spans="1:12">
      <c r="A103" s="24" t="s">
        <v>132</v>
      </c>
      <c r="B103" s="49"/>
      <c r="C103" s="50"/>
      <c r="D103" s="50"/>
      <c r="E103" s="51"/>
      <c r="F103" s="49"/>
      <c r="G103" s="51"/>
      <c r="H103" s="49"/>
      <c r="I103" s="51"/>
      <c r="J103" s="49"/>
      <c r="K103" s="51"/>
    </row>
    <row r="104" spans="1:12">
      <c r="A104" s="49"/>
      <c r="B104" s="49"/>
      <c r="C104" s="50"/>
      <c r="D104" s="50"/>
      <c r="I104" s="61"/>
      <c r="K104" s="17" t="s">
        <v>3</v>
      </c>
      <c r="L104" s="17"/>
    </row>
    <row r="105" spans="1:12">
      <c r="E105" s="62"/>
      <c r="F105" s="18" t="s">
        <v>4</v>
      </c>
      <c r="G105" s="62"/>
      <c r="H105" s="10"/>
      <c r="I105" s="62"/>
      <c r="J105" s="18" t="s">
        <v>5</v>
      </c>
      <c r="K105" s="62"/>
    </row>
    <row r="106" spans="1:12">
      <c r="C106" s="31" t="s">
        <v>6</v>
      </c>
      <c r="D106" s="63"/>
      <c r="E106" s="64" t="s">
        <v>93</v>
      </c>
      <c r="F106" s="33"/>
      <c r="G106" s="33">
        <v>2566</v>
      </c>
      <c r="H106" s="34"/>
      <c r="I106" s="64" t="s">
        <v>93</v>
      </c>
      <c r="J106" s="33"/>
      <c r="K106" s="33">
        <v>2566</v>
      </c>
    </row>
    <row r="107" spans="1:12" s="68" customFormat="1">
      <c r="A107" s="65" t="s">
        <v>255</v>
      </c>
      <c r="B107" s="66"/>
      <c r="C107" s="81"/>
      <c r="D107" s="81"/>
      <c r="E107" s="70"/>
      <c r="F107" s="70"/>
      <c r="G107" s="70"/>
      <c r="H107" s="70"/>
      <c r="I107" s="70"/>
      <c r="J107" s="70"/>
      <c r="K107" s="70"/>
    </row>
    <row r="108" spans="1:12" s="68" customFormat="1">
      <c r="A108" s="69" t="s">
        <v>256</v>
      </c>
      <c r="C108" s="21"/>
      <c r="D108" s="21"/>
      <c r="E108" s="17">
        <v>-63060</v>
      </c>
      <c r="F108" s="17"/>
      <c r="G108" s="17">
        <v>390</v>
      </c>
      <c r="H108" s="17"/>
      <c r="I108" s="70">
        <v>0</v>
      </c>
      <c r="J108" s="70"/>
      <c r="K108" s="70">
        <v>0</v>
      </c>
    </row>
    <row r="109" spans="1:12" s="68" customFormat="1">
      <c r="A109" s="69" t="s">
        <v>257</v>
      </c>
      <c r="C109" s="21"/>
      <c r="D109" s="21"/>
      <c r="E109" s="17">
        <v>1029977</v>
      </c>
      <c r="F109" s="17"/>
      <c r="G109" s="17">
        <v>3726181</v>
      </c>
      <c r="H109" s="17"/>
      <c r="I109" s="67">
        <v>0</v>
      </c>
      <c r="J109" s="70"/>
      <c r="K109" s="67">
        <v>1663400</v>
      </c>
    </row>
    <row r="110" spans="1:12" s="68" customFormat="1">
      <c r="A110" s="69" t="s">
        <v>258</v>
      </c>
      <c r="C110" s="21"/>
      <c r="D110" s="21"/>
      <c r="E110" s="17">
        <v>-2316504</v>
      </c>
      <c r="F110" s="17"/>
      <c r="G110" s="17">
        <v>-3146450</v>
      </c>
      <c r="H110" s="17"/>
      <c r="I110" s="67">
        <v>-250000</v>
      </c>
      <c r="J110" s="70"/>
      <c r="K110" s="67">
        <v>-1410300</v>
      </c>
    </row>
    <row r="111" spans="1:12" s="68" customFormat="1">
      <c r="A111" s="69" t="s">
        <v>259</v>
      </c>
      <c r="C111" s="21"/>
      <c r="D111" s="21"/>
      <c r="E111" s="17">
        <v>-108330</v>
      </c>
      <c r="F111" s="17"/>
      <c r="G111" s="17">
        <v>212701</v>
      </c>
      <c r="H111" s="17"/>
      <c r="I111" s="67">
        <v>-98667</v>
      </c>
      <c r="J111" s="70"/>
      <c r="K111" s="67">
        <v>143127</v>
      </c>
    </row>
    <row r="112" spans="1:12" s="68" customFormat="1">
      <c r="A112" s="69" t="s">
        <v>260</v>
      </c>
      <c r="C112" s="21">
        <v>2</v>
      </c>
      <c r="D112" s="21"/>
      <c r="E112" s="17">
        <v>0</v>
      </c>
      <c r="F112" s="17"/>
      <c r="G112" s="17">
        <v>0</v>
      </c>
      <c r="H112" s="17"/>
      <c r="I112" s="67">
        <v>50000</v>
      </c>
      <c r="J112" s="70"/>
      <c r="K112" s="67">
        <v>29790</v>
      </c>
    </row>
    <row r="113" spans="1:256" s="68" customFormat="1">
      <c r="A113" s="69" t="s">
        <v>261</v>
      </c>
      <c r="C113" s="21"/>
      <c r="D113" s="21"/>
      <c r="E113" s="17">
        <v>0</v>
      </c>
      <c r="F113" s="17"/>
      <c r="G113" s="17">
        <v>0</v>
      </c>
      <c r="H113" s="17"/>
      <c r="I113" s="17">
        <v>0</v>
      </c>
      <c r="J113" s="70"/>
      <c r="K113" s="17">
        <v>-378595</v>
      </c>
    </row>
    <row r="114" spans="1:256" s="68" customFormat="1">
      <c r="A114" s="69" t="s">
        <v>262</v>
      </c>
      <c r="C114" s="21"/>
      <c r="D114" s="21"/>
      <c r="E114" s="17">
        <v>0</v>
      </c>
      <c r="F114" s="17"/>
      <c r="G114" s="17">
        <v>-2329</v>
      </c>
      <c r="H114" s="17"/>
      <c r="I114" s="70">
        <v>0</v>
      </c>
      <c r="J114" s="70"/>
      <c r="K114" s="70">
        <v>0</v>
      </c>
    </row>
    <row r="115" spans="1:256" s="68" customFormat="1">
      <c r="A115" s="69" t="s">
        <v>263</v>
      </c>
      <c r="C115" s="21"/>
      <c r="D115" s="21"/>
      <c r="E115" s="17">
        <v>73600</v>
      </c>
      <c r="F115" s="17"/>
      <c r="G115" s="17">
        <v>119600</v>
      </c>
      <c r="H115" s="17"/>
      <c r="I115" s="70">
        <v>0</v>
      </c>
      <c r="J115" s="70"/>
      <c r="K115" s="70">
        <v>0</v>
      </c>
    </row>
    <row r="116" spans="1:256" s="68" customFormat="1">
      <c r="A116" s="69" t="s">
        <v>264</v>
      </c>
      <c r="C116" s="21"/>
      <c r="D116" s="21"/>
      <c r="E116" s="17">
        <v>0</v>
      </c>
      <c r="F116" s="17"/>
      <c r="G116" s="17">
        <v>143000</v>
      </c>
      <c r="H116" s="17"/>
      <c r="I116" s="70">
        <v>0</v>
      </c>
      <c r="J116" s="70"/>
      <c r="K116" s="70">
        <v>0</v>
      </c>
    </row>
    <row r="117" spans="1:256" s="68" customFormat="1">
      <c r="A117" s="69" t="s">
        <v>265</v>
      </c>
      <c r="C117" s="21">
        <v>15</v>
      </c>
      <c r="D117" s="21"/>
      <c r="E117" s="17">
        <v>-316955</v>
      </c>
      <c r="F117" s="17"/>
      <c r="G117" s="17">
        <v>-596767</v>
      </c>
      <c r="H117" s="17"/>
      <c r="I117" s="70">
        <v>-110609</v>
      </c>
      <c r="J117" s="70"/>
      <c r="K117" s="70">
        <v>-265610</v>
      </c>
    </row>
    <row r="118" spans="1:256">
      <c r="A118" s="69" t="s">
        <v>266</v>
      </c>
      <c r="B118" s="68"/>
      <c r="C118" s="21"/>
      <c r="D118" s="21"/>
      <c r="E118" s="17">
        <v>-36206</v>
      </c>
      <c r="F118" s="17"/>
      <c r="G118" s="17">
        <v>-35498</v>
      </c>
      <c r="H118" s="17"/>
      <c r="I118" s="67">
        <v>-7770</v>
      </c>
      <c r="J118" s="70"/>
      <c r="K118" s="67">
        <v>-7397</v>
      </c>
    </row>
    <row r="119" spans="1:256">
      <c r="A119" s="69" t="s">
        <v>285</v>
      </c>
      <c r="B119" s="68"/>
      <c r="C119" s="21"/>
      <c r="D119" s="21"/>
      <c r="E119" s="17">
        <v>1</v>
      </c>
      <c r="F119" s="17"/>
      <c r="G119" s="17">
        <v>0</v>
      </c>
      <c r="H119" s="17"/>
      <c r="I119" s="67">
        <v>1</v>
      </c>
      <c r="J119" s="70"/>
      <c r="K119" s="67">
        <v>0</v>
      </c>
    </row>
    <row r="120" spans="1:256">
      <c r="A120" s="69" t="s">
        <v>85</v>
      </c>
      <c r="B120" s="68"/>
      <c r="C120" s="21"/>
      <c r="D120" s="21"/>
      <c r="E120" s="17"/>
      <c r="F120" s="17"/>
      <c r="G120" s="17"/>
      <c r="H120" s="17"/>
      <c r="I120" s="70"/>
      <c r="J120" s="70"/>
      <c r="K120" s="70"/>
    </row>
    <row r="121" spans="1:256">
      <c r="A121" s="69" t="s">
        <v>267</v>
      </c>
      <c r="B121" s="68"/>
      <c r="C121" s="21"/>
      <c r="D121" s="21"/>
      <c r="E121" s="17">
        <v>-8011</v>
      </c>
      <c r="F121" s="17"/>
      <c r="G121" s="17">
        <v>-27680</v>
      </c>
      <c r="H121" s="17"/>
      <c r="I121" s="70">
        <v>0</v>
      </c>
      <c r="J121" s="70"/>
      <c r="K121" s="70">
        <v>0</v>
      </c>
    </row>
    <row r="122" spans="1:256">
      <c r="A122" s="65" t="s">
        <v>268</v>
      </c>
      <c r="B122" s="68"/>
      <c r="E122" s="78">
        <f>SUM(E108:F121)</f>
        <v>-1745488</v>
      </c>
      <c r="F122" s="36"/>
      <c r="G122" s="78">
        <f>SUM(G108:H121)</f>
        <v>393148</v>
      </c>
      <c r="H122" s="36"/>
      <c r="I122" s="78">
        <f>SUM(I108:J121)</f>
        <v>-417045</v>
      </c>
      <c r="J122" s="70"/>
      <c r="K122" s="78">
        <f>SUM(K108:L121)</f>
        <v>-225585</v>
      </c>
    </row>
    <row r="123" spans="1:256">
      <c r="A123" s="65" t="s">
        <v>269</v>
      </c>
      <c r="B123" s="68"/>
      <c r="E123" s="82">
        <v>49753</v>
      </c>
      <c r="F123" s="17"/>
      <c r="G123" s="82">
        <v>30895</v>
      </c>
      <c r="H123" s="17"/>
      <c r="I123" s="83">
        <v>0</v>
      </c>
      <c r="J123" s="70"/>
      <c r="K123" s="83">
        <v>0</v>
      </c>
    </row>
    <row r="124" spans="1:256">
      <c r="A124" s="65" t="s">
        <v>270</v>
      </c>
      <c r="B124" s="68"/>
      <c r="E124" s="70">
        <f>E79+E97+E122+E123</f>
        <v>-521427</v>
      </c>
      <c r="F124" s="36"/>
      <c r="G124" s="70">
        <f>G79+G97+G122+G123</f>
        <v>-278772</v>
      </c>
      <c r="H124" s="36"/>
      <c r="I124" s="70">
        <f>I79+I97+I122+I123</f>
        <v>-88835</v>
      </c>
      <c r="J124" s="70"/>
      <c r="K124" s="70">
        <f>K79+K97+K122+K123</f>
        <v>217530</v>
      </c>
    </row>
    <row r="125" spans="1:256">
      <c r="A125" s="69" t="s">
        <v>271</v>
      </c>
      <c r="B125" s="68"/>
      <c r="E125" s="83">
        <v>2455311</v>
      </c>
      <c r="F125" s="17"/>
      <c r="G125" s="83">
        <v>1636080</v>
      </c>
      <c r="H125" s="17"/>
      <c r="I125" s="83">
        <v>519307</v>
      </c>
      <c r="J125" s="70"/>
      <c r="K125" s="83">
        <v>151552</v>
      </c>
    </row>
    <row r="126" spans="1:256" ht="21.75" thickBot="1">
      <c r="A126" s="65" t="s">
        <v>272</v>
      </c>
      <c r="B126" s="68"/>
      <c r="C126" s="21"/>
      <c r="E126" s="84">
        <f>SUM(E124:E125)</f>
        <v>1933884</v>
      </c>
      <c r="F126" s="36"/>
      <c r="G126" s="84">
        <f>SUM(G124:G125)</f>
        <v>1357308</v>
      </c>
      <c r="H126" s="36"/>
      <c r="I126" s="84">
        <f>SUM(I124:I125)</f>
        <v>430472</v>
      </c>
      <c r="J126" s="70"/>
      <c r="K126" s="84">
        <f>SUM(K124:K125)</f>
        <v>369082</v>
      </c>
    </row>
    <row r="127" spans="1:256" ht="21.75" thickTop="1">
      <c r="A127" s="69"/>
      <c r="B127" s="68"/>
      <c r="C127" s="21"/>
      <c r="E127" s="36"/>
      <c r="F127" s="36"/>
      <c r="G127" s="36"/>
      <c r="H127" s="36"/>
      <c r="I127" s="36"/>
      <c r="J127" s="70"/>
      <c r="K127" s="36"/>
    </row>
    <row r="128" spans="1:256" s="61" customFormat="1">
      <c r="A128" s="65" t="s">
        <v>273</v>
      </c>
      <c r="B128" s="68"/>
      <c r="C128" s="21"/>
      <c r="D128" s="52"/>
      <c r="E128" s="70"/>
      <c r="F128" s="70"/>
      <c r="G128" s="70"/>
      <c r="H128" s="70"/>
      <c r="I128" s="70"/>
      <c r="J128" s="70"/>
      <c r="K128" s="70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  <c r="FN128" s="11"/>
      <c r="FO128" s="11"/>
      <c r="FP128" s="11"/>
      <c r="FQ128" s="11"/>
      <c r="FR128" s="11"/>
      <c r="FS128" s="11"/>
      <c r="FT128" s="11"/>
      <c r="FU128" s="11"/>
      <c r="FV128" s="11"/>
      <c r="FW128" s="11"/>
      <c r="FX128" s="11"/>
      <c r="FY128" s="11"/>
      <c r="FZ128" s="11"/>
      <c r="GA128" s="11"/>
      <c r="GB128" s="11"/>
      <c r="GC128" s="11"/>
      <c r="GD128" s="11"/>
      <c r="GE128" s="11"/>
      <c r="GF128" s="11"/>
      <c r="GG128" s="11"/>
      <c r="GH128" s="11"/>
      <c r="GI128" s="11"/>
      <c r="GJ128" s="11"/>
      <c r="GK128" s="11"/>
      <c r="GL128" s="11"/>
      <c r="GM128" s="11"/>
      <c r="GN128" s="11"/>
      <c r="GO128" s="11"/>
      <c r="GP128" s="11"/>
      <c r="GQ128" s="11"/>
      <c r="GR128" s="11"/>
      <c r="GS128" s="11"/>
      <c r="GT128" s="11"/>
      <c r="GU128" s="11"/>
      <c r="GV128" s="11"/>
      <c r="GW128" s="11"/>
      <c r="GX128" s="11"/>
      <c r="GY128" s="11"/>
      <c r="GZ128" s="11"/>
      <c r="HA128" s="11"/>
      <c r="HB128" s="11"/>
      <c r="HC128" s="11"/>
      <c r="HD128" s="11"/>
      <c r="HE128" s="11"/>
      <c r="HF128" s="11"/>
      <c r="HG128" s="11"/>
      <c r="HH128" s="11"/>
      <c r="HI128" s="11"/>
      <c r="HJ128" s="11"/>
      <c r="HK128" s="11"/>
      <c r="HL128" s="11"/>
      <c r="HM128" s="11"/>
      <c r="HN128" s="11"/>
      <c r="HO128" s="11"/>
      <c r="HP128" s="11"/>
      <c r="HQ128" s="11"/>
      <c r="HR128" s="11"/>
      <c r="HS128" s="11"/>
      <c r="HT128" s="11"/>
      <c r="HU128" s="11"/>
      <c r="HV128" s="11"/>
      <c r="HW128" s="11"/>
      <c r="HX128" s="11"/>
      <c r="HY128" s="11"/>
      <c r="HZ128" s="11"/>
      <c r="IA128" s="11"/>
      <c r="IB128" s="11"/>
      <c r="IC128" s="11"/>
      <c r="ID128" s="11"/>
      <c r="IE128" s="11"/>
      <c r="IF128" s="11"/>
      <c r="IG128" s="11"/>
      <c r="IH128" s="11"/>
      <c r="II128" s="11"/>
      <c r="IJ128" s="11"/>
      <c r="IK128" s="11"/>
      <c r="IL128" s="11"/>
      <c r="IM128" s="11"/>
      <c r="IN128" s="11"/>
      <c r="IO128" s="11"/>
      <c r="IP128" s="11"/>
      <c r="IQ128" s="11"/>
      <c r="IR128" s="11"/>
      <c r="IS128" s="11"/>
      <c r="IT128" s="11"/>
      <c r="IU128" s="11"/>
      <c r="IV128" s="11"/>
    </row>
    <row r="129" spans="1:256" s="61" customFormat="1">
      <c r="A129" s="69" t="s">
        <v>274</v>
      </c>
      <c r="B129" s="68"/>
      <c r="C129" s="21"/>
      <c r="D129" s="52"/>
      <c r="E129" s="70"/>
      <c r="F129" s="70"/>
      <c r="G129" s="70"/>
      <c r="H129" s="70"/>
      <c r="I129" s="70"/>
      <c r="J129" s="70"/>
      <c r="K129" s="70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  <c r="FN129" s="11"/>
      <c r="FO129" s="11"/>
      <c r="FP129" s="11"/>
      <c r="FQ129" s="11"/>
      <c r="FR129" s="11"/>
      <c r="FS129" s="11"/>
      <c r="FT129" s="11"/>
      <c r="FU129" s="11"/>
      <c r="FV129" s="11"/>
      <c r="FW129" s="11"/>
      <c r="FX129" s="11"/>
      <c r="FY129" s="11"/>
      <c r="FZ129" s="11"/>
      <c r="GA129" s="11"/>
      <c r="GB129" s="11"/>
      <c r="GC129" s="11"/>
      <c r="GD129" s="11"/>
      <c r="GE129" s="11"/>
      <c r="GF129" s="11"/>
      <c r="GG129" s="11"/>
      <c r="GH129" s="11"/>
      <c r="GI129" s="11"/>
      <c r="GJ129" s="11"/>
      <c r="GK129" s="11"/>
      <c r="GL129" s="11"/>
      <c r="GM129" s="11"/>
      <c r="GN129" s="11"/>
      <c r="GO129" s="11"/>
      <c r="GP129" s="11"/>
      <c r="GQ129" s="11"/>
      <c r="GR129" s="11"/>
      <c r="GS129" s="11"/>
      <c r="GT129" s="11"/>
      <c r="GU129" s="11"/>
      <c r="GV129" s="11"/>
      <c r="GW129" s="11"/>
      <c r="GX129" s="11"/>
      <c r="GY129" s="11"/>
      <c r="GZ129" s="11"/>
      <c r="HA129" s="11"/>
      <c r="HB129" s="11"/>
      <c r="HC129" s="11"/>
      <c r="HD129" s="11"/>
      <c r="HE129" s="11"/>
      <c r="HF129" s="11"/>
      <c r="HG129" s="11"/>
      <c r="HH129" s="11"/>
      <c r="HI129" s="11"/>
      <c r="HJ129" s="11"/>
      <c r="HK129" s="11"/>
      <c r="HL129" s="11"/>
      <c r="HM129" s="11"/>
      <c r="HN129" s="11"/>
      <c r="HO129" s="11"/>
      <c r="HP129" s="11"/>
      <c r="HQ129" s="11"/>
      <c r="HR129" s="11"/>
      <c r="HS129" s="11"/>
      <c r="HT129" s="11"/>
      <c r="HU129" s="11"/>
      <c r="HV129" s="11"/>
      <c r="HW129" s="11"/>
      <c r="HX129" s="11"/>
      <c r="HY129" s="11"/>
      <c r="HZ129" s="11"/>
      <c r="IA129" s="11"/>
      <c r="IB129" s="11"/>
      <c r="IC129" s="11"/>
      <c r="ID129" s="11"/>
      <c r="IE129" s="11"/>
      <c r="IF129" s="11"/>
      <c r="IG129" s="11"/>
      <c r="IH129" s="11"/>
      <c r="II129" s="11"/>
      <c r="IJ129" s="11"/>
      <c r="IK129" s="11"/>
      <c r="IL129" s="11"/>
      <c r="IM129" s="11"/>
      <c r="IN129" s="11"/>
      <c r="IO129" s="11"/>
      <c r="IP129" s="11"/>
      <c r="IQ129" s="11"/>
      <c r="IR129" s="11"/>
      <c r="IS129" s="11"/>
      <c r="IT129" s="11"/>
      <c r="IU129" s="11"/>
      <c r="IV129" s="11"/>
    </row>
    <row r="130" spans="1:256" s="61" customFormat="1">
      <c r="A130" s="69" t="s">
        <v>275</v>
      </c>
      <c r="B130" s="68"/>
      <c r="C130" s="21"/>
      <c r="D130" s="52"/>
      <c r="E130" s="70"/>
      <c r="F130" s="70"/>
      <c r="G130" s="70"/>
      <c r="H130" s="70"/>
      <c r="I130" s="70"/>
      <c r="J130" s="70"/>
      <c r="K130" s="70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  <c r="FN130" s="11"/>
      <c r="FO130" s="11"/>
      <c r="FP130" s="11"/>
      <c r="FQ130" s="11"/>
      <c r="FR130" s="11"/>
      <c r="FS130" s="11"/>
      <c r="FT130" s="11"/>
      <c r="FU130" s="11"/>
      <c r="FV130" s="11"/>
      <c r="FW130" s="11"/>
      <c r="FX130" s="11"/>
      <c r="FY130" s="11"/>
      <c r="FZ130" s="11"/>
      <c r="GA130" s="11"/>
      <c r="GB130" s="11"/>
      <c r="GC130" s="11"/>
      <c r="GD130" s="11"/>
      <c r="GE130" s="11"/>
      <c r="GF130" s="11"/>
      <c r="GG130" s="11"/>
      <c r="GH130" s="11"/>
      <c r="GI130" s="11"/>
      <c r="GJ130" s="11"/>
      <c r="GK130" s="11"/>
      <c r="GL130" s="11"/>
      <c r="GM130" s="11"/>
      <c r="GN130" s="11"/>
      <c r="GO130" s="11"/>
      <c r="GP130" s="11"/>
      <c r="GQ130" s="11"/>
      <c r="GR130" s="11"/>
      <c r="GS130" s="11"/>
      <c r="GT130" s="11"/>
      <c r="GU130" s="11"/>
      <c r="GV130" s="11"/>
      <c r="GW130" s="11"/>
      <c r="GX130" s="11"/>
      <c r="GY130" s="11"/>
      <c r="GZ130" s="11"/>
      <c r="HA130" s="11"/>
      <c r="HB130" s="11"/>
      <c r="HC130" s="11"/>
      <c r="HD130" s="11"/>
      <c r="HE130" s="11"/>
      <c r="HF130" s="11"/>
      <c r="HG130" s="11"/>
      <c r="HH130" s="11"/>
      <c r="HI130" s="11"/>
      <c r="HJ130" s="11"/>
      <c r="HK130" s="11"/>
      <c r="HL130" s="11"/>
      <c r="HM130" s="11"/>
      <c r="HN130" s="11"/>
      <c r="HO130" s="11"/>
      <c r="HP130" s="11"/>
      <c r="HQ130" s="11"/>
      <c r="HR130" s="11"/>
      <c r="HS130" s="11"/>
      <c r="HT130" s="11"/>
      <c r="HU130" s="11"/>
      <c r="HV130" s="11"/>
      <c r="HW130" s="11"/>
      <c r="HX130" s="11"/>
      <c r="HY130" s="11"/>
      <c r="HZ130" s="11"/>
      <c r="IA130" s="11"/>
      <c r="IB130" s="11"/>
      <c r="IC130" s="11"/>
      <c r="ID130" s="11"/>
      <c r="IE130" s="11"/>
      <c r="IF130" s="11"/>
      <c r="IG130" s="11"/>
      <c r="IH130" s="11"/>
      <c r="II130" s="11"/>
      <c r="IJ130" s="11"/>
      <c r="IK130" s="11"/>
      <c r="IL130" s="11"/>
      <c r="IM130" s="11"/>
      <c r="IN130" s="11"/>
      <c r="IO130" s="11"/>
      <c r="IP130" s="11"/>
      <c r="IQ130" s="11"/>
      <c r="IR130" s="11"/>
      <c r="IS130" s="11"/>
      <c r="IT130" s="11"/>
      <c r="IU130" s="11"/>
      <c r="IV130" s="11"/>
    </row>
    <row r="131" spans="1:256" s="61" customFormat="1">
      <c r="A131" s="69" t="s">
        <v>276</v>
      </c>
      <c r="B131" s="68"/>
      <c r="C131" s="21"/>
      <c r="D131" s="52"/>
      <c r="E131" s="70">
        <v>0</v>
      </c>
      <c r="F131" s="70"/>
      <c r="G131" s="70">
        <v>8307</v>
      </c>
      <c r="H131" s="70"/>
      <c r="I131" s="70">
        <v>0</v>
      </c>
      <c r="J131" s="70"/>
      <c r="K131" s="70">
        <v>8307</v>
      </c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  <c r="FN131" s="11"/>
      <c r="FO131" s="11"/>
      <c r="FP131" s="11"/>
      <c r="FQ131" s="11"/>
      <c r="FR131" s="11"/>
      <c r="FS131" s="11"/>
      <c r="FT131" s="11"/>
      <c r="FU131" s="11"/>
      <c r="FV131" s="11"/>
      <c r="FW131" s="11"/>
      <c r="FX131" s="11"/>
      <c r="FY131" s="11"/>
      <c r="FZ131" s="11"/>
      <c r="GA131" s="11"/>
      <c r="GB131" s="11"/>
      <c r="GC131" s="11"/>
      <c r="GD131" s="11"/>
      <c r="GE131" s="11"/>
      <c r="GF131" s="11"/>
      <c r="GG131" s="11"/>
      <c r="GH131" s="11"/>
      <c r="GI131" s="11"/>
      <c r="GJ131" s="11"/>
      <c r="GK131" s="11"/>
      <c r="GL131" s="11"/>
      <c r="GM131" s="11"/>
      <c r="GN131" s="11"/>
      <c r="GO131" s="11"/>
      <c r="GP131" s="11"/>
      <c r="GQ131" s="11"/>
      <c r="GR131" s="11"/>
      <c r="GS131" s="11"/>
      <c r="GT131" s="11"/>
      <c r="GU131" s="11"/>
      <c r="GV131" s="11"/>
      <c r="GW131" s="11"/>
      <c r="GX131" s="11"/>
      <c r="GY131" s="11"/>
      <c r="GZ131" s="11"/>
      <c r="HA131" s="11"/>
      <c r="HB131" s="11"/>
      <c r="HC131" s="11"/>
      <c r="HD131" s="11"/>
      <c r="HE131" s="11"/>
      <c r="HF131" s="11"/>
      <c r="HG131" s="11"/>
      <c r="HH131" s="11"/>
      <c r="HI131" s="11"/>
      <c r="HJ131" s="11"/>
      <c r="HK131" s="11"/>
      <c r="HL131" s="11"/>
      <c r="HM131" s="11"/>
      <c r="HN131" s="11"/>
      <c r="HO131" s="11"/>
      <c r="HP131" s="11"/>
      <c r="HQ131" s="11"/>
      <c r="HR131" s="11"/>
      <c r="HS131" s="11"/>
      <c r="HT131" s="11"/>
      <c r="HU131" s="11"/>
      <c r="HV131" s="11"/>
      <c r="HW131" s="11"/>
      <c r="HX131" s="11"/>
      <c r="HY131" s="11"/>
      <c r="HZ131" s="11"/>
      <c r="IA131" s="11"/>
      <c r="IB131" s="11"/>
      <c r="IC131" s="11"/>
      <c r="ID131" s="11"/>
      <c r="IE131" s="11"/>
      <c r="IF131" s="11"/>
      <c r="IG131" s="11"/>
      <c r="IH131" s="11"/>
      <c r="II131" s="11"/>
      <c r="IJ131" s="11"/>
      <c r="IK131" s="11"/>
      <c r="IL131" s="11"/>
      <c r="IM131" s="11"/>
      <c r="IN131" s="11"/>
      <c r="IO131" s="11"/>
      <c r="IP131" s="11"/>
      <c r="IQ131" s="11"/>
      <c r="IR131" s="11"/>
      <c r="IS131" s="11"/>
      <c r="IT131" s="11"/>
      <c r="IU131" s="11"/>
      <c r="IV131" s="11"/>
    </row>
    <row r="132" spans="1:256" s="61" customFormat="1">
      <c r="A132" s="69" t="s">
        <v>277</v>
      </c>
      <c r="B132" s="68"/>
      <c r="C132" s="21"/>
      <c r="D132" s="52"/>
      <c r="E132" s="70">
        <v>0</v>
      </c>
      <c r="F132" s="70"/>
      <c r="G132" s="70">
        <v>30000</v>
      </c>
      <c r="H132" s="70"/>
      <c r="I132" s="70">
        <v>0</v>
      </c>
      <c r="J132" s="70"/>
      <c r="K132" s="70">
        <v>30000</v>
      </c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  <c r="FN132" s="11"/>
      <c r="FO132" s="11"/>
      <c r="FP132" s="11"/>
      <c r="FQ132" s="11"/>
      <c r="FR132" s="11"/>
      <c r="FS132" s="11"/>
      <c r="FT132" s="11"/>
      <c r="FU132" s="11"/>
      <c r="FV132" s="11"/>
      <c r="FW132" s="11"/>
      <c r="FX132" s="11"/>
      <c r="FY132" s="11"/>
      <c r="FZ132" s="11"/>
      <c r="GA132" s="11"/>
      <c r="GB132" s="11"/>
      <c r="GC132" s="11"/>
      <c r="GD132" s="11"/>
      <c r="GE132" s="11"/>
      <c r="GF132" s="11"/>
      <c r="GG132" s="11"/>
      <c r="GH132" s="11"/>
      <c r="GI132" s="11"/>
      <c r="GJ132" s="11"/>
      <c r="GK132" s="11"/>
      <c r="GL132" s="11"/>
      <c r="GM132" s="11"/>
      <c r="GN132" s="11"/>
      <c r="GO132" s="11"/>
      <c r="GP132" s="11"/>
      <c r="GQ132" s="11"/>
      <c r="GR132" s="11"/>
      <c r="GS132" s="11"/>
      <c r="GT132" s="11"/>
      <c r="GU132" s="11"/>
      <c r="GV132" s="11"/>
      <c r="GW132" s="11"/>
      <c r="GX132" s="11"/>
      <c r="GY132" s="11"/>
      <c r="GZ132" s="11"/>
      <c r="HA132" s="11"/>
      <c r="HB132" s="11"/>
      <c r="HC132" s="11"/>
      <c r="HD132" s="11"/>
      <c r="HE132" s="11"/>
      <c r="HF132" s="11"/>
      <c r="HG132" s="11"/>
      <c r="HH132" s="11"/>
      <c r="HI132" s="11"/>
      <c r="HJ132" s="11"/>
      <c r="HK132" s="11"/>
      <c r="HL132" s="11"/>
      <c r="HM132" s="11"/>
      <c r="HN132" s="11"/>
      <c r="HO132" s="11"/>
      <c r="HP132" s="11"/>
      <c r="HQ132" s="11"/>
      <c r="HR132" s="11"/>
      <c r="HS132" s="11"/>
      <c r="HT132" s="11"/>
      <c r="HU132" s="11"/>
      <c r="HV132" s="11"/>
      <c r="HW132" s="11"/>
      <c r="HX132" s="11"/>
      <c r="HY132" s="11"/>
      <c r="HZ132" s="11"/>
      <c r="IA132" s="11"/>
      <c r="IB132" s="11"/>
      <c r="IC132" s="11"/>
      <c r="ID132" s="11"/>
      <c r="IE132" s="11"/>
      <c r="IF132" s="11"/>
      <c r="IG132" s="11"/>
      <c r="IH132" s="11"/>
      <c r="II132" s="11"/>
      <c r="IJ132" s="11"/>
      <c r="IK132" s="11"/>
      <c r="IL132" s="11"/>
      <c r="IM132" s="11"/>
      <c r="IN132" s="11"/>
      <c r="IO132" s="11"/>
      <c r="IP132" s="11"/>
      <c r="IQ132" s="11"/>
      <c r="IR132" s="11"/>
      <c r="IS132" s="11"/>
      <c r="IT132" s="11"/>
      <c r="IU132" s="11"/>
      <c r="IV132" s="11"/>
    </row>
    <row r="133" spans="1:256" s="61" customFormat="1">
      <c r="A133" s="69" t="s">
        <v>302</v>
      </c>
      <c r="B133" s="68"/>
      <c r="C133" s="21"/>
      <c r="D133" s="52"/>
      <c r="E133" s="70">
        <v>3758</v>
      </c>
      <c r="F133" s="70"/>
      <c r="G133" s="70">
        <v>0</v>
      </c>
      <c r="H133" s="70"/>
      <c r="I133" s="70">
        <v>3129</v>
      </c>
      <c r="J133" s="70"/>
      <c r="K133" s="70">
        <v>0</v>
      </c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  <c r="FN133" s="11"/>
      <c r="FO133" s="11"/>
      <c r="FP133" s="11"/>
      <c r="FQ133" s="11"/>
      <c r="FR133" s="11"/>
      <c r="FS133" s="11"/>
      <c r="FT133" s="11"/>
      <c r="FU133" s="11"/>
      <c r="FV133" s="11"/>
      <c r="FW133" s="11"/>
      <c r="FX133" s="11"/>
      <c r="FY133" s="11"/>
      <c r="FZ133" s="11"/>
      <c r="GA133" s="11"/>
      <c r="GB133" s="11"/>
      <c r="GC133" s="11"/>
      <c r="GD133" s="11"/>
      <c r="GE133" s="11"/>
      <c r="GF133" s="11"/>
      <c r="GG133" s="11"/>
      <c r="GH133" s="11"/>
      <c r="GI133" s="11"/>
      <c r="GJ133" s="11"/>
      <c r="GK133" s="11"/>
      <c r="GL133" s="11"/>
      <c r="GM133" s="11"/>
      <c r="GN133" s="11"/>
      <c r="GO133" s="11"/>
      <c r="GP133" s="11"/>
      <c r="GQ133" s="11"/>
      <c r="GR133" s="11"/>
      <c r="GS133" s="11"/>
      <c r="GT133" s="11"/>
      <c r="GU133" s="11"/>
      <c r="GV133" s="11"/>
      <c r="GW133" s="11"/>
      <c r="GX133" s="11"/>
      <c r="GY133" s="11"/>
      <c r="GZ133" s="11"/>
      <c r="HA133" s="11"/>
      <c r="HB133" s="11"/>
      <c r="HC133" s="11"/>
      <c r="HD133" s="11"/>
      <c r="HE133" s="11"/>
      <c r="HF133" s="11"/>
      <c r="HG133" s="11"/>
      <c r="HH133" s="11"/>
      <c r="HI133" s="11"/>
      <c r="HJ133" s="11"/>
      <c r="HK133" s="11"/>
      <c r="HL133" s="11"/>
      <c r="HM133" s="11"/>
      <c r="HN133" s="11"/>
      <c r="HO133" s="11"/>
      <c r="HP133" s="11"/>
      <c r="HQ133" s="11"/>
      <c r="HR133" s="11"/>
      <c r="HS133" s="11"/>
      <c r="HT133" s="11"/>
      <c r="HU133" s="11"/>
      <c r="HV133" s="11"/>
      <c r="HW133" s="11"/>
      <c r="HX133" s="11"/>
      <c r="HY133" s="11"/>
      <c r="HZ133" s="11"/>
      <c r="IA133" s="11"/>
      <c r="IB133" s="11"/>
      <c r="IC133" s="11"/>
      <c r="ID133" s="11"/>
      <c r="IE133" s="11"/>
      <c r="IF133" s="11"/>
      <c r="IG133" s="11"/>
      <c r="IH133" s="11"/>
      <c r="II133" s="11"/>
      <c r="IJ133" s="11"/>
      <c r="IK133" s="11"/>
      <c r="IL133" s="11"/>
      <c r="IM133" s="11"/>
      <c r="IN133" s="11"/>
      <c r="IO133" s="11"/>
      <c r="IP133" s="11"/>
      <c r="IQ133" s="11"/>
      <c r="IR133" s="11"/>
      <c r="IS133" s="11"/>
      <c r="IT133" s="11"/>
      <c r="IU133" s="11"/>
      <c r="IV133" s="11"/>
    </row>
    <row r="134" spans="1:256" s="61" customFormat="1">
      <c r="A134" s="69" t="s">
        <v>278</v>
      </c>
      <c r="B134" s="68"/>
      <c r="C134" s="21"/>
      <c r="D134" s="52"/>
      <c r="E134" s="70">
        <v>0</v>
      </c>
      <c r="F134" s="70"/>
      <c r="G134" s="70">
        <v>4018</v>
      </c>
      <c r="H134" s="70"/>
      <c r="I134" s="70">
        <v>0</v>
      </c>
      <c r="J134" s="70"/>
      <c r="K134" s="70">
        <v>0</v>
      </c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  <c r="FN134" s="11"/>
      <c r="FO134" s="11"/>
      <c r="FP134" s="11"/>
      <c r="FQ134" s="11"/>
      <c r="FR134" s="11"/>
      <c r="FS134" s="11"/>
      <c r="FT134" s="11"/>
      <c r="FU134" s="11"/>
      <c r="FV134" s="11"/>
      <c r="FW134" s="11"/>
      <c r="FX134" s="11"/>
      <c r="FY134" s="11"/>
      <c r="FZ134" s="11"/>
      <c r="GA134" s="11"/>
      <c r="GB134" s="11"/>
      <c r="GC134" s="11"/>
      <c r="GD134" s="11"/>
      <c r="GE134" s="11"/>
      <c r="GF134" s="11"/>
      <c r="GG134" s="11"/>
      <c r="GH134" s="11"/>
      <c r="GI134" s="11"/>
      <c r="GJ134" s="11"/>
      <c r="GK134" s="11"/>
      <c r="GL134" s="11"/>
      <c r="GM134" s="11"/>
      <c r="GN134" s="11"/>
      <c r="GO134" s="11"/>
      <c r="GP134" s="11"/>
      <c r="GQ134" s="11"/>
      <c r="GR134" s="11"/>
      <c r="GS134" s="11"/>
      <c r="GT134" s="11"/>
      <c r="GU134" s="11"/>
      <c r="GV134" s="11"/>
      <c r="GW134" s="11"/>
      <c r="GX134" s="11"/>
      <c r="GY134" s="11"/>
      <c r="GZ134" s="11"/>
      <c r="HA134" s="11"/>
      <c r="HB134" s="11"/>
      <c r="HC134" s="11"/>
      <c r="HD134" s="11"/>
      <c r="HE134" s="11"/>
      <c r="HF134" s="11"/>
      <c r="HG134" s="11"/>
      <c r="HH134" s="11"/>
      <c r="HI134" s="11"/>
      <c r="HJ134" s="11"/>
      <c r="HK134" s="11"/>
      <c r="HL134" s="11"/>
      <c r="HM134" s="11"/>
      <c r="HN134" s="11"/>
      <c r="HO134" s="11"/>
      <c r="HP134" s="11"/>
      <c r="HQ134" s="11"/>
      <c r="HR134" s="11"/>
      <c r="HS134" s="11"/>
      <c r="HT134" s="11"/>
      <c r="HU134" s="11"/>
      <c r="HV134" s="11"/>
      <c r="HW134" s="11"/>
      <c r="HX134" s="11"/>
      <c r="HY134" s="11"/>
      <c r="HZ134" s="11"/>
      <c r="IA134" s="11"/>
      <c r="IB134" s="11"/>
      <c r="IC134" s="11"/>
      <c r="ID134" s="11"/>
      <c r="IE134" s="11"/>
      <c r="IF134" s="11"/>
      <c r="IG134" s="11"/>
      <c r="IH134" s="11"/>
      <c r="II134" s="11"/>
      <c r="IJ134" s="11"/>
      <c r="IK134" s="11"/>
      <c r="IL134" s="11"/>
      <c r="IM134" s="11"/>
      <c r="IN134" s="11"/>
      <c r="IO134" s="11"/>
      <c r="IP134" s="11"/>
      <c r="IQ134" s="11"/>
      <c r="IR134" s="11"/>
      <c r="IS134" s="11"/>
      <c r="IT134" s="11"/>
      <c r="IU134" s="11"/>
      <c r="IV134" s="11"/>
    </row>
    <row r="135" spans="1:256" s="68" customFormat="1">
      <c r="A135" s="69" t="s">
        <v>303</v>
      </c>
      <c r="C135" s="21">
        <v>9</v>
      </c>
      <c r="D135" s="52"/>
      <c r="E135" s="70">
        <v>24416</v>
      </c>
      <c r="F135" s="70"/>
      <c r="G135" s="70">
        <v>3027</v>
      </c>
      <c r="H135" s="70"/>
      <c r="I135" s="70">
        <v>0</v>
      </c>
      <c r="J135" s="70"/>
      <c r="K135" s="70">
        <v>0</v>
      </c>
    </row>
    <row r="136" spans="1:256" s="68" customFormat="1">
      <c r="A136" s="69" t="s">
        <v>279</v>
      </c>
      <c r="C136" s="52">
        <v>10</v>
      </c>
      <c r="D136" s="52"/>
      <c r="E136" s="70">
        <v>12720</v>
      </c>
      <c r="G136" s="70">
        <v>3801</v>
      </c>
      <c r="H136" s="70"/>
      <c r="I136" s="70">
        <v>5100</v>
      </c>
      <c r="J136" s="70"/>
      <c r="K136" s="70">
        <v>2156</v>
      </c>
    </row>
    <row r="137" spans="1:256" s="61" customFormat="1">
      <c r="A137" s="69" t="s">
        <v>280</v>
      </c>
      <c r="B137" s="68"/>
      <c r="C137" s="21">
        <v>9</v>
      </c>
      <c r="D137" s="52"/>
      <c r="E137" s="70">
        <v>-15119</v>
      </c>
      <c r="F137" s="70"/>
      <c r="G137" s="70">
        <v>17834</v>
      </c>
      <c r="H137" s="70"/>
      <c r="I137" s="70">
        <v>-9874</v>
      </c>
      <c r="J137" s="70"/>
      <c r="K137" s="70">
        <v>-2467</v>
      </c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  <c r="DV137" s="11"/>
      <c r="DW137" s="11"/>
      <c r="DX137" s="11"/>
      <c r="DY137" s="11"/>
      <c r="DZ137" s="11"/>
      <c r="EA137" s="11"/>
      <c r="EB137" s="11"/>
      <c r="EC137" s="11"/>
      <c r="ED137" s="11"/>
      <c r="EE137" s="11"/>
      <c r="EF137" s="11"/>
      <c r="EG137" s="11"/>
      <c r="EH137" s="11"/>
      <c r="EI137" s="11"/>
      <c r="EJ137" s="11"/>
      <c r="EK137" s="11"/>
      <c r="EL137" s="11"/>
      <c r="EM137" s="11"/>
      <c r="EN137" s="11"/>
      <c r="EO137" s="11"/>
      <c r="EP137" s="11"/>
      <c r="EQ137" s="11"/>
      <c r="ER137" s="11"/>
      <c r="ES137" s="11"/>
      <c r="ET137" s="11"/>
      <c r="EU137" s="11"/>
      <c r="EV137" s="11"/>
      <c r="EW137" s="11"/>
      <c r="EX137" s="11"/>
      <c r="EY137" s="11"/>
      <c r="EZ137" s="11"/>
      <c r="FA137" s="11"/>
      <c r="FB137" s="11"/>
      <c r="FC137" s="11"/>
      <c r="FD137" s="11"/>
      <c r="FE137" s="11"/>
      <c r="FF137" s="11"/>
      <c r="FG137" s="11"/>
      <c r="FH137" s="11"/>
      <c r="FI137" s="11"/>
      <c r="FJ137" s="11"/>
      <c r="FK137" s="11"/>
      <c r="FL137" s="11"/>
      <c r="FM137" s="11"/>
      <c r="FN137" s="11"/>
      <c r="FO137" s="11"/>
      <c r="FP137" s="11"/>
      <c r="FQ137" s="11"/>
      <c r="FR137" s="11"/>
      <c r="FS137" s="11"/>
      <c r="FT137" s="11"/>
      <c r="FU137" s="11"/>
      <c r="FV137" s="11"/>
      <c r="FW137" s="11"/>
      <c r="FX137" s="11"/>
      <c r="FY137" s="11"/>
      <c r="FZ137" s="11"/>
      <c r="GA137" s="11"/>
      <c r="GB137" s="11"/>
      <c r="GC137" s="11"/>
      <c r="GD137" s="11"/>
      <c r="GE137" s="11"/>
      <c r="GF137" s="11"/>
      <c r="GG137" s="11"/>
      <c r="GH137" s="11"/>
      <c r="GI137" s="11"/>
      <c r="GJ137" s="11"/>
      <c r="GK137" s="11"/>
      <c r="GL137" s="11"/>
      <c r="GM137" s="11"/>
      <c r="GN137" s="11"/>
      <c r="GO137" s="11"/>
      <c r="GP137" s="11"/>
      <c r="GQ137" s="11"/>
      <c r="GR137" s="11"/>
      <c r="GS137" s="11"/>
      <c r="GT137" s="11"/>
      <c r="GU137" s="11"/>
      <c r="GV137" s="11"/>
      <c r="GW137" s="11"/>
      <c r="GX137" s="11"/>
      <c r="GY137" s="11"/>
      <c r="GZ137" s="11"/>
      <c r="HA137" s="11"/>
      <c r="HB137" s="11"/>
      <c r="HC137" s="11"/>
      <c r="HD137" s="11"/>
      <c r="HE137" s="11"/>
      <c r="HF137" s="11"/>
      <c r="HG137" s="11"/>
      <c r="HH137" s="11"/>
      <c r="HI137" s="11"/>
      <c r="HJ137" s="11"/>
      <c r="HK137" s="11"/>
      <c r="HL137" s="11"/>
      <c r="HM137" s="11"/>
      <c r="HN137" s="11"/>
      <c r="HO137" s="11"/>
      <c r="HP137" s="11"/>
      <c r="HQ137" s="11"/>
      <c r="HR137" s="11"/>
      <c r="HS137" s="11"/>
      <c r="HT137" s="11"/>
      <c r="HU137" s="11"/>
      <c r="HV137" s="11"/>
      <c r="HW137" s="11"/>
      <c r="HX137" s="11"/>
      <c r="HY137" s="11"/>
      <c r="HZ137" s="11"/>
      <c r="IA137" s="11"/>
      <c r="IB137" s="11"/>
      <c r="IC137" s="11"/>
      <c r="ID137" s="11"/>
      <c r="IE137" s="11"/>
      <c r="IF137" s="11"/>
      <c r="IG137" s="11"/>
      <c r="IH137" s="11"/>
      <c r="II137" s="11"/>
      <c r="IJ137" s="11"/>
      <c r="IK137" s="11"/>
      <c r="IL137" s="11"/>
      <c r="IM137" s="11"/>
      <c r="IN137" s="11"/>
      <c r="IO137" s="11"/>
      <c r="IP137" s="11"/>
      <c r="IQ137" s="11"/>
      <c r="IR137" s="11"/>
      <c r="IS137" s="11"/>
      <c r="IT137" s="11"/>
      <c r="IU137" s="11"/>
      <c r="IV137" s="11"/>
    </row>
    <row r="138" spans="1:256" s="61" customFormat="1">
      <c r="A138" s="69" t="s">
        <v>281</v>
      </c>
      <c r="B138" s="68"/>
      <c r="C138" s="21"/>
      <c r="D138" s="52"/>
      <c r="E138" s="70">
        <v>0</v>
      </c>
      <c r="F138" s="70"/>
      <c r="G138" s="70">
        <v>0</v>
      </c>
      <c r="H138" s="70"/>
      <c r="I138" s="70">
        <v>0</v>
      </c>
      <c r="J138" s="70"/>
      <c r="K138" s="70">
        <v>-3</v>
      </c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s="11"/>
      <c r="EA138" s="11"/>
      <c r="EB138" s="11"/>
      <c r="EC138" s="11"/>
      <c r="ED138" s="11"/>
      <c r="EE138" s="11"/>
      <c r="EF138" s="11"/>
      <c r="EG138" s="11"/>
      <c r="EH138" s="11"/>
      <c r="EI138" s="11"/>
      <c r="EJ138" s="11"/>
      <c r="EK138" s="11"/>
      <c r="EL138" s="11"/>
      <c r="EM138" s="11"/>
      <c r="EN138" s="11"/>
      <c r="EO138" s="11"/>
      <c r="EP138" s="11"/>
      <c r="EQ138" s="11"/>
      <c r="ER138" s="11"/>
      <c r="ES138" s="11"/>
      <c r="ET138" s="11"/>
      <c r="EU138" s="11"/>
      <c r="EV138" s="11"/>
      <c r="EW138" s="11"/>
      <c r="EX138" s="11"/>
      <c r="EY138" s="11"/>
      <c r="EZ138" s="11"/>
      <c r="FA138" s="11"/>
      <c r="FB138" s="11"/>
      <c r="FC138" s="11"/>
      <c r="FD138" s="11"/>
      <c r="FE138" s="11"/>
      <c r="FF138" s="11"/>
      <c r="FG138" s="11"/>
      <c r="FH138" s="11"/>
      <c r="FI138" s="11"/>
      <c r="FJ138" s="11"/>
      <c r="FK138" s="11"/>
      <c r="FL138" s="11"/>
      <c r="FM138" s="11"/>
      <c r="FN138" s="11"/>
      <c r="FO138" s="11"/>
      <c r="FP138" s="11"/>
      <c r="FQ138" s="11"/>
      <c r="FR138" s="11"/>
      <c r="FS138" s="11"/>
      <c r="FT138" s="11"/>
      <c r="FU138" s="11"/>
      <c r="FV138" s="11"/>
      <c r="FW138" s="11"/>
      <c r="FX138" s="11"/>
      <c r="FY138" s="11"/>
      <c r="FZ138" s="11"/>
      <c r="GA138" s="11"/>
      <c r="GB138" s="11"/>
      <c r="GC138" s="11"/>
      <c r="GD138" s="11"/>
      <c r="GE138" s="11"/>
      <c r="GF138" s="11"/>
      <c r="GG138" s="11"/>
      <c r="GH138" s="11"/>
      <c r="GI138" s="11"/>
      <c r="GJ138" s="11"/>
      <c r="GK138" s="11"/>
      <c r="GL138" s="11"/>
      <c r="GM138" s="11"/>
      <c r="GN138" s="11"/>
      <c r="GO138" s="11"/>
      <c r="GP138" s="11"/>
      <c r="GQ138" s="11"/>
      <c r="GR138" s="11"/>
      <c r="GS138" s="11"/>
      <c r="GT138" s="11"/>
      <c r="GU138" s="11"/>
      <c r="GV138" s="11"/>
      <c r="GW138" s="11"/>
      <c r="GX138" s="11"/>
      <c r="GY138" s="11"/>
      <c r="GZ138" s="11"/>
      <c r="HA138" s="11"/>
      <c r="HB138" s="11"/>
      <c r="HC138" s="11"/>
      <c r="HD138" s="11"/>
      <c r="HE138" s="11"/>
      <c r="HF138" s="11"/>
      <c r="HG138" s="11"/>
      <c r="HH138" s="11"/>
      <c r="HI138" s="11"/>
      <c r="HJ138" s="11"/>
      <c r="HK138" s="11"/>
      <c r="HL138" s="11"/>
      <c r="HM138" s="11"/>
      <c r="HN138" s="11"/>
      <c r="HO138" s="11"/>
      <c r="HP138" s="11"/>
      <c r="HQ138" s="11"/>
      <c r="HR138" s="11"/>
      <c r="HS138" s="11"/>
      <c r="HT138" s="11"/>
      <c r="HU138" s="11"/>
      <c r="HV138" s="11"/>
      <c r="HW138" s="11"/>
      <c r="HX138" s="11"/>
      <c r="HY138" s="11"/>
      <c r="HZ138" s="11"/>
      <c r="IA138" s="11"/>
      <c r="IB138" s="11"/>
      <c r="IC138" s="11"/>
      <c r="ID138" s="11"/>
      <c r="IE138" s="11"/>
      <c r="IF138" s="11"/>
      <c r="IG138" s="11"/>
      <c r="IH138" s="11"/>
      <c r="II138" s="11"/>
      <c r="IJ138" s="11"/>
      <c r="IK138" s="11"/>
      <c r="IL138" s="11"/>
      <c r="IM138" s="11"/>
      <c r="IN138" s="11"/>
      <c r="IO138" s="11"/>
      <c r="IP138" s="11"/>
      <c r="IQ138" s="11"/>
      <c r="IR138" s="11"/>
      <c r="IS138" s="11"/>
      <c r="IT138" s="11"/>
      <c r="IU138" s="11"/>
      <c r="IV138" s="11"/>
    </row>
    <row r="139" spans="1:256" s="68" customFormat="1">
      <c r="A139" s="69" t="s">
        <v>282</v>
      </c>
      <c r="C139" s="52"/>
      <c r="D139" s="52"/>
      <c r="E139" s="70">
        <v>70000</v>
      </c>
      <c r="G139" s="70">
        <v>134000</v>
      </c>
      <c r="H139" s="70"/>
      <c r="I139" s="70">
        <v>0</v>
      </c>
      <c r="J139" s="70"/>
      <c r="K139" s="70">
        <v>0</v>
      </c>
    </row>
    <row r="140" spans="1:256" s="68" customFormat="1">
      <c r="A140" s="69" t="s">
        <v>290</v>
      </c>
      <c r="C140" s="52"/>
      <c r="D140" s="52"/>
      <c r="E140" s="70">
        <v>2046</v>
      </c>
      <c r="G140" s="70">
        <v>0</v>
      </c>
      <c r="H140" s="70"/>
      <c r="I140" s="70">
        <v>0</v>
      </c>
      <c r="J140" s="70"/>
      <c r="K140" s="70">
        <v>0</v>
      </c>
    </row>
    <row r="141" spans="1:256" s="68" customFormat="1">
      <c r="A141" s="69" t="s">
        <v>304</v>
      </c>
      <c r="C141" s="21">
        <v>9</v>
      </c>
      <c r="D141" s="52"/>
      <c r="E141" s="70">
        <v>108281</v>
      </c>
      <c r="G141" s="70">
        <v>0</v>
      </c>
      <c r="H141" s="70"/>
      <c r="I141" s="70">
        <v>0</v>
      </c>
      <c r="J141" s="70"/>
      <c r="K141" s="70">
        <v>0</v>
      </c>
    </row>
    <row r="142" spans="1:256" s="68" customFormat="1">
      <c r="A142" s="69" t="s">
        <v>295</v>
      </c>
      <c r="C142" s="21"/>
      <c r="D142" s="52"/>
      <c r="E142" s="70">
        <v>1068</v>
      </c>
      <c r="G142" s="70">
        <v>0</v>
      </c>
      <c r="H142" s="70"/>
      <c r="I142" s="70">
        <v>0</v>
      </c>
      <c r="J142" s="70"/>
      <c r="K142" s="70">
        <v>0</v>
      </c>
    </row>
    <row r="143" spans="1:256" s="61" customFormat="1">
      <c r="A143" s="11"/>
      <c r="B143" s="11"/>
      <c r="C143" s="8"/>
      <c r="D143" s="8"/>
      <c r="E143" s="16"/>
      <c r="F143" s="11"/>
      <c r="G143" s="16"/>
      <c r="H143" s="11"/>
      <c r="I143" s="16"/>
      <c r="J143" s="11"/>
      <c r="K143" s="16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  <c r="DX143" s="11"/>
      <c r="DY143" s="11"/>
      <c r="DZ143" s="11"/>
      <c r="EA143" s="11"/>
      <c r="EB143" s="11"/>
      <c r="EC143" s="11"/>
      <c r="ED143" s="11"/>
      <c r="EE143" s="11"/>
      <c r="EF143" s="11"/>
      <c r="EG143" s="11"/>
      <c r="EH143" s="11"/>
      <c r="EI143" s="11"/>
      <c r="EJ143" s="11"/>
      <c r="EK143" s="11"/>
      <c r="EL143" s="11"/>
      <c r="EM143" s="11"/>
      <c r="EN143" s="11"/>
      <c r="EO143" s="11"/>
      <c r="EP143" s="11"/>
      <c r="EQ143" s="11"/>
      <c r="ER143" s="11"/>
      <c r="ES143" s="11"/>
      <c r="ET143" s="11"/>
      <c r="EU143" s="11"/>
      <c r="EV143" s="11"/>
      <c r="EW143" s="11"/>
      <c r="EX143" s="11"/>
      <c r="EY143" s="11"/>
      <c r="EZ143" s="11"/>
      <c r="FA143" s="11"/>
      <c r="FB143" s="11"/>
      <c r="FC143" s="11"/>
      <c r="FD143" s="11"/>
      <c r="FE143" s="11"/>
      <c r="FF143" s="11"/>
      <c r="FG143" s="11"/>
      <c r="FH143" s="11"/>
      <c r="FI143" s="11"/>
      <c r="FJ143" s="11"/>
      <c r="FK143" s="11"/>
      <c r="FL143" s="11"/>
      <c r="FM143" s="11"/>
      <c r="FN143" s="11"/>
      <c r="FO143" s="11"/>
      <c r="FP143" s="11"/>
      <c r="FQ143" s="11"/>
      <c r="FR143" s="11"/>
      <c r="FS143" s="11"/>
      <c r="FT143" s="11"/>
      <c r="FU143" s="11"/>
      <c r="FV143" s="11"/>
      <c r="FW143" s="11"/>
      <c r="FX143" s="11"/>
      <c r="FY143" s="11"/>
      <c r="FZ143" s="11"/>
      <c r="GA143" s="11"/>
      <c r="GB143" s="11"/>
      <c r="GC143" s="11"/>
      <c r="GD143" s="11"/>
      <c r="GE143" s="11"/>
      <c r="GF143" s="11"/>
      <c r="GG143" s="11"/>
      <c r="GH143" s="11"/>
      <c r="GI143" s="11"/>
      <c r="GJ143" s="11"/>
      <c r="GK143" s="11"/>
      <c r="GL143" s="11"/>
      <c r="GM143" s="11"/>
      <c r="GN143" s="11"/>
      <c r="GO143" s="11"/>
      <c r="GP143" s="11"/>
      <c r="GQ143" s="11"/>
      <c r="GR143" s="11"/>
      <c r="GS143" s="11"/>
      <c r="GT143" s="11"/>
      <c r="GU143" s="11"/>
      <c r="GV143" s="11"/>
      <c r="GW143" s="11"/>
      <c r="GX143" s="11"/>
      <c r="GY143" s="11"/>
      <c r="GZ143" s="11"/>
      <c r="HA143" s="11"/>
      <c r="HB143" s="11"/>
      <c r="HC143" s="11"/>
      <c r="HD143" s="11"/>
      <c r="HE143" s="11"/>
      <c r="HF143" s="11"/>
      <c r="HG143" s="11"/>
      <c r="HH143" s="11"/>
      <c r="HI143" s="11"/>
      <c r="HJ143" s="11"/>
      <c r="HK143" s="11"/>
      <c r="HL143" s="11"/>
      <c r="HM143" s="11"/>
      <c r="HN143" s="11"/>
      <c r="HO143" s="11"/>
      <c r="HP143" s="11"/>
      <c r="HQ143" s="11"/>
      <c r="HR143" s="11"/>
      <c r="HS143" s="11"/>
      <c r="HT143" s="11"/>
      <c r="HU143" s="11"/>
      <c r="HV143" s="11"/>
      <c r="HW143" s="11"/>
      <c r="HX143" s="11"/>
      <c r="HY143" s="11"/>
      <c r="HZ143" s="11"/>
      <c r="IA143" s="11"/>
      <c r="IB143" s="11"/>
      <c r="IC143" s="11"/>
      <c r="ID143" s="11"/>
      <c r="IE143" s="11"/>
      <c r="IF143" s="11"/>
      <c r="IG143" s="11"/>
      <c r="IH143" s="11"/>
      <c r="II143" s="11"/>
      <c r="IJ143" s="11"/>
      <c r="IK143" s="11"/>
      <c r="IL143" s="11"/>
      <c r="IM143" s="11"/>
      <c r="IN143" s="11"/>
      <c r="IO143" s="11"/>
      <c r="IP143" s="11"/>
      <c r="IQ143" s="11"/>
      <c r="IR143" s="11"/>
      <c r="IS143" s="11"/>
      <c r="IT143" s="11"/>
      <c r="IU143" s="11"/>
      <c r="IV143" s="11"/>
    </row>
    <row r="144" spans="1:256" s="61" customFormat="1">
      <c r="A144" s="12" t="s">
        <v>41</v>
      </c>
      <c r="B144" s="11"/>
      <c r="C144" s="8"/>
      <c r="D144" s="8"/>
      <c r="E144" s="16"/>
      <c r="F144" s="11"/>
      <c r="G144" s="16"/>
      <c r="H144" s="11"/>
      <c r="I144" s="16"/>
      <c r="J144" s="11"/>
      <c r="K144" s="16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  <c r="FN144" s="11"/>
      <c r="FO144" s="11"/>
      <c r="FP144" s="11"/>
      <c r="FQ144" s="11"/>
      <c r="FR144" s="11"/>
      <c r="FS144" s="11"/>
      <c r="FT144" s="11"/>
      <c r="FU144" s="11"/>
      <c r="FV144" s="11"/>
      <c r="FW144" s="11"/>
      <c r="FX144" s="11"/>
      <c r="FY144" s="11"/>
      <c r="FZ144" s="11"/>
      <c r="GA144" s="11"/>
      <c r="GB144" s="11"/>
      <c r="GC144" s="11"/>
      <c r="GD144" s="11"/>
      <c r="GE144" s="11"/>
      <c r="GF144" s="11"/>
      <c r="GG144" s="11"/>
      <c r="GH144" s="11"/>
      <c r="GI144" s="11"/>
      <c r="GJ144" s="11"/>
      <c r="GK144" s="11"/>
      <c r="GL144" s="11"/>
      <c r="GM144" s="11"/>
      <c r="GN144" s="11"/>
      <c r="GO144" s="11"/>
      <c r="GP144" s="11"/>
      <c r="GQ144" s="11"/>
      <c r="GR144" s="11"/>
      <c r="GS144" s="11"/>
      <c r="GT144" s="11"/>
      <c r="GU144" s="11"/>
      <c r="GV144" s="11"/>
      <c r="GW144" s="11"/>
      <c r="GX144" s="11"/>
      <c r="GY144" s="11"/>
      <c r="GZ144" s="11"/>
      <c r="HA144" s="11"/>
      <c r="HB144" s="11"/>
      <c r="HC144" s="11"/>
      <c r="HD144" s="11"/>
      <c r="HE144" s="11"/>
      <c r="HF144" s="11"/>
      <c r="HG144" s="11"/>
      <c r="HH144" s="11"/>
      <c r="HI144" s="11"/>
      <c r="HJ144" s="11"/>
      <c r="HK144" s="11"/>
      <c r="HL144" s="11"/>
      <c r="HM144" s="11"/>
      <c r="HN144" s="11"/>
      <c r="HO144" s="11"/>
      <c r="HP144" s="11"/>
      <c r="HQ144" s="11"/>
      <c r="HR144" s="11"/>
      <c r="HS144" s="11"/>
      <c r="HT144" s="11"/>
      <c r="HU144" s="11"/>
      <c r="HV144" s="11"/>
      <c r="HW144" s="11"/>
      <c r="HX144" s="11"/>
      <c r="HY144" s="11"/>
      <c r="HZ144" s="11"/>
      <c r="IA144" s="11"/>
      <c r="IB144" s="11"/>
      <c r="IC144" s="11"/>
      <c r="ID144" s="11"/>
      <c r="IE144" s="11"/>
      <c r="IF144" s="11"/>
      <c r="IG144" s="11"/>
      <c r="IH144" s="11"/>
      <c r="II144" s="11"/>
      <c r="IJ144" s="11"/>
      <c r="IK144" s="11"/>
      <c r="IL144" s="11"/>
      <c r="IM144" s="11"/>
      <c r="IN144" s="11"/>
      <c r="IO144" s="11"/>
      <c r="IP144" s="11"/>
      <c r="IQ144" s="11"/>
      <c r="IR144" s="11"/>
      <c r="IS144" s="11"/>
      <c r="IT144" s="11"/>
      <c r="IU144" s="11"/>
      <c r="IV144" s="11"/>
    </row>
  </sheetData>
  <printOptions horizontalCentered="1"/>
  <pageMargins left="0.6692913385826772" right="0.19685039370078741" top="0.39370078740157483" bottom="0.19685039370078741" header="0.19685039370078741" footer="0.19685039370078741"/>
  <pageSetup paperSize="9" scale="75" orientation="portrait" r:id="rId1"/>
  <headerFooter alignWithMargins="0"/>
  <rowBreaks count="2" manualBreakCount="2">
    <brk id="49" max="16383" man="1"/>
    <brk id="9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358B1-0C18-48E2-800D-4368E7B3239A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08b1-f277-4340-90a9-4611d0b0f078" xsi:nil="true"/>
    <lcf76f155ced4ddcb4097134ff3c332f xmlns="cb2344b7-16d5-4d26-983b-2104d2d5b73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0E1B72D31D24387990FE6741538EC" ma:contentTypeVersion="16" ma:contentTypeDescription="Create a new document." ma:contentTypeScope="" ma:versionID="47f389a9e8b9e1f72de43fd02eb68a01">
  <xsd:schema xmlns:xsd="http://www.w3.org/2001/XMLSchema" xmlns:xs="http://www.w3.org/2001/XMLSchema" xmlns:p="http://schemas.microsoft.com/office/2006/metadata/properties" xmlns:ns2="cb2344b7-16d5-4d26-983b-2104d2d5b732" xmlns:ns3="be0a0132-05d4-4654-97a9-59765c6f403c" xmlns:ns4="50c908b1-f277-4340-90a9-4611d0b0f078" targetNamespace="http://schemas.microsoft.com/office/2006/metadata/properties" ma:root="true" ma:fieldsID="1b52b21938f0a4620ec7461e19dc1bfc" ns2:_="" ns3:_="" ns4:_="">
    <xsd:import namespace="cb2344b7-16d5-4d26-983b-2104d2d5b732"/>
    <xsd:import namespace="be0a0132-05d4-4654-97a9-59765c6f403c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44b7-16d5-4d26-983b-2104d2d5b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a0132-05d4-4654-97a9-59765c6f403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c3e24e81-6658-4823-b118-7be8e9323ffb}" ma:internalName="TaxCatchAll" ma:showField="CatchAllData" ma:web="be0a0132-05d4-4654-97a9-59765c6f40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79438A-656D-427F-819C-A752953ACD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02F354-C477-4581-BDFE-C89327D111A2}">
  <ds:schemaRefs>
    <ds:schemaRef ds:uri="http://schemas.microsoft.com/office/2006/documentManagement/types"/>
    <ds:schemaRef ds:uri="cb2344b7-16d5-4d26-983b-2104d2d5b732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be0a0132-05d4-4654-97a9-59765c6f403c"/>
    <ds:schemaRef ds:uri="http://purl.org/dc/terms/"/>
    <ds:schemaRef ds:uri="50c908b1-f277-4340-90a9-4611d0b0f07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E88724B-757B-4403-BEEB-F32FFA0765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44b7-16d5-4d26-983b-2104d2d5b732"/>
    <ds:schemaRef ds:uri="be0a0132-05d4-4654-97a9-59765c6f403c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</vt:lpstr>
      <vt:lpstr>CE-Consolidated</vt:lpstr>
      <vt:lpstr>CE-separate</vt:lpstr>
      <vt:lpstr>CF</vt:lpstr>
      <vt:lpstr>BS!Print_Area</vt:lpstr>
      <vt:lpstr>'CE-separate'!Print_Area</vt:lpstr>
      <vt:lpstr>CF!Print_Area</vt:lpstr>
      <vt:lpstr>PL!Print_Area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ERNST&amp;YOUNG</dc:creator>
  <cp:keywords/>
  <dc:description/>
  <cp:lastModifiedBy>Julalak Auttajariyakul</cp:lastModifiedBy>
  <cp:revision/>
  <cp:lastPrinted>2024-08-09T11:00:58Z</cp:lastPrinted>
  <dcterms:created xsi:type="dcterms:W3CDTF">1997-08-09T04:30:16Z</dcterms:created>
  <dcterms:modified xsi:type="dcterms:W3CDTF">2024-08-13T10:19:54Z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lcf76f155ced4ddcb4097134ff3c332f">
    <vt:lpwstr/>
  </property>
  <property fmtid="{D5CDD505-2E9C-101B-9397-08002B2CF9AE}" pid="4" name="ContentTypeId">
    <vt:lpwstr>0x010100DBD0E1B72D31D24387990FE6741538EC</vt:lpwstr>
  </property>
  <property fmtid="{D5CDD505-2E9C-101B-9397-08002B2CF9AE}" pid="5" name="MediaServiceImageTags">
    <vt:lpwstr/>
  </property>
</Properties>
</file>