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ate1904="1" backupFile="1"/>
  <mc:AlternateContent xmlns:mc="http://schemas.openxmlformats.org/markup-compatibility/2006">
    <mc:Choice Requires="x15">
      <x15ac:absPath xmlns:x15ac="http://schemas.microsoft.com/office/spreadsheetml/2010/11/ac" url="G:\L\L_Samart Aviation Solutions\2025\Q3'2025\SAV\"/>
    </mc:Choice>
  </mc:AlternateContent>
  <xr:revisionPtr revIDLastSave="0" documentId="8_{B3E441A3-A5D0-4121-8569-A8809826B65E}" xr6:coauthVersionLast="47" xr6:coauthVersionMax="47" xr10:uidLastSave="{00000000-0000-0000-0000-000000000000}"/>
  <bookViews>
    <workbookView xWindow="-120" yWindow="-120" windowWidth="29040" windowHeight="15720" tabRatio="880" xr2:uid="{972BD265-E7BE-4814-B036-92E6B27901A2}"/>
  </bookViews>
  <sheets>
    <sheet name="BS" sheetId="15" r:id="rId1"/>
    <sheet name="PL" sheetId="10" r:id="rId2"/>
    <sheet name="ce-consolidated" sheetId="16" r:id="rId3"/>
    <sheet name="ce-separated" sheetId="17" r:id="rId4"/>
    <sheet name="CF" sheetId="18" r:id="rId5"/>
    <sheet name="000" sheetId="2" state="veryHidden" r:id="rId6"/>
  </sheets>
  <definedNames>
    <definedName name="_xlnm.Print_Area" localSheetId="0">BS!$A$1:$M$86</definedName>
    <definedName name="_xlnm.Print_Area" localSheetId="3">'ce-separated'!$A$1:$T$27</definedName>
    <definedName name="_xlnm.Print_Area" localSheetId="4">CF!$A$1:$L$81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6" i="18" l="1"/>
  <c r="I66" i="18"/>
  <c r="G66" i="18"/>
  <c r="E66" i="18"/>
  <c r="E61" i="18"/>
  <c r="E109" i="10" l="1"/>
  <c r="G86" i="10"/>
  <c r="I86" i="10"/>
  <c r="I20" i="10"/>
  <c r="G20" i="10"/>
  <c r="E20" i="10"/>
  <c r="I13" i="10"/>
  <c r="G13" i="10"/>
  <c r="G21" i="10" s="1"/>
  <c r="G25" i="10" s="1"/>
  <c r="E13" i="10"/>
  <c r="J15" i="15"/>
  <c r="H15" i="15"/>
  <c r="F15" i="15"/>
  <c r="K20" i="10"/>
  <c r="K13" i="10"/>
  <c r="K21" i="10" s="1"/>
  <c r="K25" i="10" s="1"/>
  <c r="K79" i="10"/>
  <c r="I79" i="10"/>
  <c r="G79" i="10"/>
  <c r="E79" i="10"/>
  <c r="K72" i="10"/>
  <c r="K80" i="10" s="1"/>
  <c r="K84" i="10" s="1"/>
  <c r="K86" i="10" s="1"/>
  <c r="I72" i="10"/>
  <c r="G72" i="10"/>
  <c r="E72" i="10"/>
  <c r="T23" i="17"/>
  <c r="L22" i="17"/>
  <c r="L25" i="17" s="1"/>
  <c r="J73" i="15" s="1"/>
  <c r="L22" i="16"/>
  <c r="L25" i="16" s="1"/>
  <c r="F73" i="15" s="1"/>
  <c r="T24" i="17"/>
  <c r="P22" i="17"/>
  <c r="P25" i="17" s="1"/>
  <c r="J75" i="15" s="1"/>
  <c r="P16" i="17"/>
  <c r="P17" i="17" s="1"/>
  <c r="I21" i="10" l="1"/>
  <c r="I25" i="10" s="1"/>
  <c r="E21" i="10"/>
  <c r="E25" i="10" s="1"/>
  <c r="G80" i="10"/>
  <c r="G84" i="10" s="1"/>
  <c r="E80" i="10"/>
  <c r="E84" i="10" s="1"/>
  <c r="I80" i="10"/>
  <c r="I84" i="10" s="1"/>
  <c r="I92" i="10" s="1"/>
  <c r="T24" i="16"/>
  <c r="T23" i="16"/>
  <c r="P21" i="16"/>
  <c r="P22" i="16" s="1"/>
  <c r="P25" i="16" s="1"/>
  <c r="F75" i="15" s="1"/>
  <c r="P16" i="16"/>
  <c r="P17" i="16" s="1"/>
  <c r="I9" i="18"/>
  <c r="G9" i="18"/>
  <c r="E9" i="18"/>
  <c r="F48" i="15"/>
  <c r="H48" i="15"/>
  <c r="J48" i="15"/>
  <c r="K61" i="18"/>
  <c r="I61" i="18"/>
  <c r="G61" i="18"/>
  <c r="K9" i="18"/>
  <c r="E86" i="10" l="1"/>
  <c r="E92" i="10" s="1"/>
  <c r="K27" i="10"/>
  <c r="G27" i="10"/>
  <c r="K111" i="10"/>
  <c r="K112" i="10" s="1"/>
  <c r="I111" i="10"/>
  <c r="I112" i="10" s="1"/>
  <c r="R21" i="17" s="1"/>
  <c r="G111" i="10"/>
  <c r="G112" i="10" s="1"/>
  <c r="E111" i="10"/>
  <c r="E112" i="10" s="1"/>
  <c r="R21" i="16" s="1"/>
  <c r="I27" i="10" l="1"/>
  <c r="I33" i="10" s="1"/>
  <c r="E89" i="10"/>
  <c r="E103" i="10"/>
  <c r="N20" i="16" s="1"/>
  <c r="E114" i="10"/>
  <c r="E117" i="10" s="1"/>
  <c r="G89" i="10"/>
  <c r="G92" i="10"/>
  <c r="G103" i="10"/>
  <c r="I103" i="10"/>
  <c r="I89" i="10"/>
  <c r="K89" i="10"/>
  <c r="K92" i="10"/>
  <c r="K103" i="10"/>
  <c r="N16" i="17" s="1"/>
  <c r="N17" i="17" s="1"/>
  <c r="L15" i="15"/>
  <c r="T19" i="17"/>
  <c r="F42" i="15"/>
  <c r="H42" i="15"/>
  <c r="J42" i="15"/>
  <c r="K52" i="10"/>
  <c r="K53" i="10" s="1"/>
  <c r="G52" i="10"/>
  <c r="G53" i="10" s="1"/>
  <c r="L67" i="15"/>
  <c r="H67" i="15"/>
  <c r="H22" i="17"/>
  <c r="H16" i="17"/>
  <c r="H17" i="17" s="1"/>
  <c r="F22" i="16"/>
  <c r="F16" i="16"/>
  <c r="F17" i="16" s="1"/>
  <c r="I52" i="10"/>
  <c r="I53" i="10" s="1"/>
  <c r="T15" i="17"/>
  <c r="T15" i="16"/>
  <c r="T13" i="17"/>
  <c r="T13" i="16"/>
  <c r="T19" i="16"/>
  <c r="E52" i="10"/>
  <c r="E53" i="10" s="1"/>
  <c r="J22" i="16"/>
  <c r="J25" i="16" s="1"/>
  <c r="F72" i="15" s="1"/>
  <c r="H22" i="16"/>
  <c r="D22" i="16"/>
  <c r="D25" i="16" s="1"/>
  <c r="F66" i="15" s="1"/>
  <c r="H76" i="15"/>
  <c r="L23" i="15"/>
  <c r="J23" i="15"/>
  <c r="J24" i="15" s="1"/>
  <c r="H23" i="15"/>
  <c r="F23" i="15"/>
  <c r="H74" i="15"/>
  <c r="H72" i="15"/>
  <c r="H69" i="15"/>
  <c r="H66" i="15"/>
  <c r="L76" i="15"/>
  <c r="L74" i="15"/>
  <c r="L72" i="15"/>
  <c r="L66" i="15"/>
  <c r="J22" i="17"/>
  <c r="J25" i="17" s="1"/>
  <c r="J72" i="15" s="1"/>
  <c r="F22" i="17"/>
  <c r="J16" i="17"/>
  <c r="J17" i="17" s="1"/>
  <c r="F16" i="17"/>
  <c r="F17" i="17" s="1"/>
  <c r="H16" i="16"/>
  <c r="H17" i="16"/>
  <c r="J16" i="16"/>
  <c r="J17" i="16" s="1"/>
  <c r="D16" i="16"/>
  <c r="D17" i="16"/>
  <c r="L48" i="15"/>
  <c r="L42" i="15"/>
  <c r="L49" i="15" s="1"/>
  <c r="R16" i="16"/>
  <c r="R17" i="16" s="1"/>
  <c r="R16" i="17"/>
  <c r="R17" i="17" s="1"/>
  <c r="T14" i="17" l="1"/>
  <c r="T16" i="17" s="1"/>
  <c r="T17" i="17" s="1"/>
  <c r="K114" i="10"/>
  <c r="K117" i="10" s="1"/>
  <c r="F25" i="17"/>
  <c r="J66" i="15" s="1"/>
  <c r="H25" i="17"/>
  <c r="J67" i="15" s="1"/>
  <c r="F25" i="16"/>
  <c r="F67" i="15" s="1"/>
  <c r="H25" i="16"/>
  <c r="F69" i="15" s="1"/>
  <c r="L24" i="15"/>
  <c r="G114" i="10"/>
  <c r="G117" i="10" s="1"/>
  <c r="I114" i="10"/>
  <c r="I117" i="10" s="1"/>
  <c r="N20" i="17"/>
  <c r="R22" i="17"/>
  <c r="T21" i="17"/>
  <c r="K33" i="10"/>
  <c r="K44" i="10"/>
  <c r="K55" i="10" s="1"/>
  <c r="K58" i="10" s="1"/>
  <c r="K30" i="10"/>
  <c r="G28" i="18"/>
  <c r="G37" i="18" s="1"/>
  <c r="G41" i="18" s="1"/>
  <c r="G68" i="18" s="1"/>
  <c r="G71" i="18" s="1"/>
  <c r="K28" i="18"/>
  <c r="K37" i="18" s="1"/>
  <c r="K41" i="18" s="1"/>
  <c r="K68" i="18" s="1"/>
  <c r="K71" i="18" s="1"/>
  <c r="H49" i="15"/>
  <c r="F24" i="15"/>
  <c r="H77" i="15"/>
  <c r="L77" i="15"/>
  <c r="L78" i="15" s="1"/>
  <c r="L79" i="15" s="1"/>
  <c r="J49" i="15"/>
  <c r="H24" i="15"/>
  <c r="R22" i="16"/>
  <c r="T21" i="16"/>
  <c r="E27" i="10"/>
  <c r="F49" i="15"/>
  <c r="R25" i="17" l="1"/>
  <c r="J76" i="15" s="1"/>
  <c r="R25" i="16"/>
  <c r="F76" i="15" s="1"/>
  <c r="T14" i="16"/>
  <c r="T16" i="16" s="1"/>
  <c r="T17" i="16" s="1"/>
  <c r="N16" i="16"/>
  <c r="N17" i="16" s="1"/>
  <c r="H78" i="15"/>
  <c r="H79" i="15" s="1"/>
  <c r="G30" i="10"/>
  <c r="G33" i="10"/>
  <c r="G44" i="10"/>
  <c r="G55" i="10" s="1"/>
  <c r="G58" i="10" s="1"/>
  <c r="I28" i="18"/>
  <c r="I37" i="18" s="1"/>
  <c r="I41" i="18" s="1"/>
  <c r="I68" i="18" s="1"/>
  <c r="E28" i="18"/>
  <c r="E37" i="18" s="1"/>
  <c r="E41" i="18" s="1"/>
  <c r="E68" i="18" s="1"/>
  <c r="I44" i="10"/>
  <c r="I30" i="10"/>
  <c r="E44" i="10"/>
  <c r="E30" i="10"/>
  <c r="E71" i="18" l="1"/>
  <c r="E72" i="18" s="1"/>
  <c r="I71" i="18"/>
  <c r="I72" i="18" s="1"/>
  <c r="I55" i="10"/>
  <c r="I58" i="10" s="1"/>
  <c r="E55" i="10"/>
  <c r="E58" i="10" s="1"/>
  <c r="T20" i="17" l="1"/>
  <c r="T22" i="17" s="1"/>
  <c r="T25" i="17" s="1"/>
  <c r="N22" i="17"/>
  <c r="N22" i="16"/>
  <c r="T20" i="16"/>
  <c r="T22" i="16" s="1"/>
  <c r="T25" i="16" s="1"/>
  <c r="N25" i="17" l="1"/>
  <c r="J74" i="15" s="1"/>
  <c r="J77" i="15" s="1"/>
  <c r="J78" i="15" s="1"/>
  <c r="J79" i="15" s="1"/>
  <c r="N25" i="16"/>
  <c r="F74" i="15" s="1"/>
  <c r="F77" i="15" s="1"/>
  <c r="F78" i="15" s="1"/>
  <c r="F79" i="15" s="1"/>
</calcChain>
</file>

<file path=xl/sharedStrings.xml><?xml version="1.0" encoding="utf-8"?>
<sst xmlns="http://schemas.openxmlformats.org/spreadsheetml/2006/main" count="388" uniqueCount="204">
  <si>
    <t>Samart Aviation Solutions Public Company Limited and its subsidiaries</t>
  </si>
  <si>
    <t>Statement of financial position</t>
  </si>
  <si>
    <t>(Unit: Thousand Baht)</t>
  </si>
  <si>
    <t>Consolidated financial statements</t>
  </si>
  <si>
    <t>Separate financial statements</t>
  </si>
  <si>
    <t>Note</t>
  </si>
  <si>
    <t>31 December 2024</t>
  </si>
  <si>
    <t>(Unaudited</t>
  </si>
  <si>
    <t>(Audited)</t>
  </si>
  <si>
    <t>but reviewed)</t>
  </si>
  <si>
    <t>Assets</t>
  </si>
  <si>
    <t>Current assets</t>
  </si>
  <si>
    <t>Cash and cash equivalents</t>
  </si>
  <si>
    <t>Trade and other current receivables</t>
  </si>
  <si>
    <t>Other current financial assets</t>
  </si>
  <si>
    <t>Other current assets</t>
  </si>
  <si>
    <t>Total current assets</t>
  </si>
  <si>
    <t>Non-current assets</t>
  </si>
  <si>
    <t>Investments in subsidiaries</t>
  </si>
  <si>
    <t xml:space="preserve">Equipment </t>
  </si>
  <si>
    <t>Right-of-use assets</t>
  </si>
  <si>
    <t>Intangible assets</t>
  </si>
  <si>
    <t>Other non-current assets</t>
  </si>
  <si>
    <t>Total non-current assets</t>
  </si>
  <si>
    <t>Total assets</t>
  </si>
  <si>
    <t>The accompanying notes are an integral part of the financial statements.</t>
  </si>
  <si>
    <t>Statement of financial position (continued)</t>
  </si>
  <si>
    <t>Liabilities and shareholders' equity</t>
  </si>
  <si>
    <t>Current liabilities</t>
  </si>
  <si>
    <t>Trade and other current payables</t>
  </si>
  <si>
    <t>Current portion of lease liabilities</t>
  </si>
  <si>
    <t>Income tax payable</t>
  </si>
  <si>
    <t>Other current financial liabilities</t>
  </si>
  <si>
    <t>Other current liabilities</t>
  </si>
  <si>
    <t>Total current liabilities</t>
  </si>
  <si>
    <t>Non-current liabilities</t>
  </si>
  <si>
    <t>Lease liabilities, net of current portion</t>
  </si>
  <si>
    <t>Non-current provision under service concession</t>
  </si>
  <si>
    <t>Deferred tax liabilities</t>
  </si>
  <si>
    <t>Non-current provision for employee benefits</t>
  </si>
  <si>
    <t>Total non-current liabilities</t>
  </si>
  <si>
    <t>Total liabilities</t>
  </si>
  <si>
    <t>Liabilities and shareholders' equity (continued)</t>
  </si>
  <si>
    <t>Shareholders' equity</t>
  </si>
  <si>
    <t>Share capital</t>
  </si>
  <si>
    <t xml:space="preserve">   Registered</t>
  </si>
  <si>
    <t xml:space="preserve">      640,000,000 ordinary shares of Baht 0.5 each </t>
  </si>
  <si>
    <t xml:space="preserve">   Issued and fully paid up </t>
  </si>
  <si>
    <t>Share premium</t>
  </si>
  <si>
    <t xml:space="preserve">Difference from business combinations under </t>
  </si>
  <si>
    <t xml:space="preserve">   common control</t>
  </si>
  <si>
    <t>Retained earnings</t>
  </si>
  <si>
    <t>Other components of shareholders' equity</t>
  </si>
  <si>
    <t xml:space="preserve">Total shareholders' equity </t>
  </si>
  <si>
    <t>Total liabilities and shareholders' equity</t>
  </si>
  <si>
    <t>Directors</t>
  </si>
  <si>
    <t>(Unaudited but reviewed)</t>
  </si>
  <si>
    <t xml:space="preserve">Income statement </t>
  </si>
  <si>
    <t>(Unit: Thousand Baht, except earnings per share expressed in Baht)</t>
  </si>
  <si>
    <t>2025</t>
  </si>
  <si>
    <t>Revenues</t>
  </si>
  <si>
    <t>Revenue from contracts with customers</t>
  </si>
  <si>
    <t>Dividend income</t>
  </si>
  <si>
    <t>Other income</t>
  </si>
  <si>
    <t>Total revenues</t>
  </si>
  <si>
    <t>Expenses</t>
  </si>
  <si>
    <t>Cost of services</t>
  </si>
  <si>
    <t>Servicing expenses</t>
  </si>
  <si>
    <t>Administrative expenses</t>
  </si>
  <si>
    <t>Loss on exchange</t>
  </si>
  <si>
    <t>Other expenses</t>
  </si>
  <si>
    <t>Total expenses</t>
  </si>
  <si>
    <t xml:space="preserve">Operating profit </t>
  </si>
  <si>
    <t>Finance income</t>
  </si>
  <si>
    <t>Finance cost</t>
  </si>
  <si>
    <t>Profit before income tax expenses</t>
  </si>
  <si>
    <t>Income tax expenses</t>
  </si>
  <si>
    <t>Profit for the period</t>
  </si>
  <si>
    <t>Profit attributable to:</t>
  </si>
  <si>
    <t>Equity holders of the Company</t>
  </si>
  <si>
    <t>Basic earnings per share (Baht)</t>
  </si>
  <si>
    <t xml:space="preserve">Profit attributable to equity holders of the Company </t>
  </si>
  <si>
    <t xml:space="preserve">Statement of comprehensive income </t>
  </si>
  <si>
    <t>Other comprehensive income (loss):</t>
  </si>
  <si>
    <t xml:space="preserve">Item not to be reclassified to profit or loss in </t>
  </si>
  <si>
    <t xml:space="preserve">   subsequent periods</t>
  </si>
  <si>
    <t xml:space="preserve">Exchange differences on translation of functional </t>
  </si>
  <si>
    <t xml:space="preserve">   currency to financial statements presentation currency</t>
  </si>
  <si>
    <t>Other comprehensive income (loss) for the period</t>
  </si>
  <si>
    <t>Total comprehensive income for the period</t>
  </si>
  <si>
    <t>Total comprehensive income attributable to:</t>
  </si>
  <si>
    <t>Statement of changes in shareholders' equity</t>
  </si>
  <si>
    <t xml:space="preserve">Consolidated financial statements </t>
  </si>
  <si>
    <t>Other components of</t>
  </si>
  <si>
    <t>shareholders' equity</t>
  </si>
  <si>
    <t>Difference</t>
  </si>
  <si>
    <t xml:space="preserve">Exchange differences </t>
  </si>
  <si>
    <t xml:space="preserve">Issued and </t>
  </si>
  <si>
    <t xml:space="preserve"> from business</t>
  </si>
  <si>
    <t>on translation</t>
  </si>
  <si>
    <t>Total</t>
  </si>
  <si>
    <t>paid-up</t>
  </si>
  <si>
    <t xml:space="preserve">combinations under </t>
  </si>
  <si>
    <t>Appropriated -</t>
  </si>
  <si>
    <t>Unappropriated</t>
  </si>
  <si>
    <t xml:space="preserve">of financial </t>
  </si>
  <si>
    <t xml:space="preserve">shareholders' </t>
  </si>
  <si>
    <t>share capital</t>
  </si>
  <si>
    <t>common control</t>
  </si>
  <si>
    <t>statutory reserve</t>
  </si>
  <si>
    <t>statements</t>
  </si>
  <si>
    <t>equity</t>
  </si>
  <si>
    <t>Balance as at 1 January 2024</t>
  </si>
  <si>
    <t>Balance as at 1 January 2025</t>
  </si>
  <si>
    <t>Other comprehensive loss for the period</t>
  </si>
  <si>
    <t>Dividend paid (Note 12)</t>
  </si>
  <si>
    <t>Statement of changes in shareholders' equity (continued)</t>
  </si>
  <si>
    <t>Issued and</t>
  </si>
  <si>
    <t>Statement of cash flows</t>
  </si>
  <si>
    <t>Cash flows from operating activities</t>
  </si>
  <si>
    <t>Profit before tax</t>
  </si>
  <si>
    <t xml:space="preserve">Adjustments to reconcile profit before tax to </t>
  </si>
  <si>
    <t xml:space="preserve">   net cash provided by (paid from) operating activities</t>
  </si>
  <si>
    <t xml:space="preserve">   Unrealised gain on exchange</t>
  </si>
  <si>
    <t xml:space="preserve">   Allowance for expected credit losses </t>
  </si>
  <si>
    <t xml:space="preserve">   Write-off of withholding tax</t>
  </si>
  <si>
    <t xml:space="preserve">   Depreciation of equipment</t>
  </si>
  <si>
    <t xml:space="preserve">   (Gain) loss on disposal of equipment</t>
  </si>
  <si>
    <t xml:space="preserve">   Depreciation of right-of-use assets</t>
  </si>
  <si>
    <t xml:space="preserve">   Amortisation of intangible assets</t>
  </si>
  <si>
    <t xml:space="preserve">   Amortisation of deferred interest expense under </t>
  </si>
  <si>
    <t xml:space="preserve">      lease liabilities</t>
  </si>
  <si>
    <t xml:space="preserve">   Provision under service concession</t>
  </si>
  <si>
    <t xml:space="preserve">   Provision for employee benefits</t>
  </si>
  <si>
    <t xml:space="preserve">   Dividend income</t>
  </si>
  <si>
    <t xml:space="preserve">   Finance income </t>
  </si>
  <si>
    <t xml:space="preserve">   Finance cost</t>
  </si>
  <si>
    <t xml:space="preserve">   in operating assets and liabilities</t>
  </si>
  <si>
    <t>Operating assets (increase) decrease</t>
  </si>
  <si>
    <t xml:space="preserve">   Trade and other current receivables </t>
  </si>
  <si>
    <t xml:space="preserve">   Other current assets</t>
  </si>
  <si>
    <t>Operating liabilities increase (decrease)</t>
  </si>
  <si>
    <t xml:space="preserve">   Trade and other current payables </t>
  </si>
  <si>
    <t xml:space="preserve">   Other current financial liabilities</t>
  </si>
  <si>
    <t xml:space="preserve">   Other current liabilities</t>
  </si>
  <si>
    <t xml:space="preserve">Cash flows from (used in) operating activities </t>
  </si>
  <si>
    <t xml:space="preserve">   Cash paid for interest expenses</t>
  </si>
  <si>
    <t xml:space="preserve">   Employee benefit paid during the period</t>
  </si>
  <si>
    <t xml:space="preserve">   Cash paid for corporate income tax</t>
  </si>
  <si>
    <t>Net cash flows from (used in) operating activities</t>
  </si>
  <si>
    <t>Statement of cash flows (continued)</t>
  </si>
  <si>
    <t>Cash flows from investing activities</t>
  </si>
  <si>
    <t>Cash paid for investment in subsidiary</t>
  </si>
  <si>
    <t>Dividend received from subsidiary</t>
  </si>
  <si>
    <t>Cash received from disposal of equipment</t>
  </si>
  <si>
    <t xml:space="preserve">Cash paid for acquisition of equipment </t>
  </si>
  <si>
    <t>Cash paid for acquisition of intangible assets</t>
  </si>
  <si>
    <t>Cash received from disposal of intangible assets</t>
  </si>
  <si>
    <t xml:space="preserve">Increase in deposits for acquisition of equipment </t>
  </si>
  <si>
    <t>Cash received from interest income</t>
  </si>
  <si>
    <t>Net cash flows from (used in) investing activities</t>
  </si>
  <si>
    <t>Cash flows from financing activities</t>
  </si>
  <si>
    <t>Dividend paid</t>
  </si>
  <si>
    <t>Payment of principal portion of lease liabilities</t>
  </si>
  <si>
    <t>Net cash flows used in financing activities</t>
  </si>
  <si>
    <t xml:space="preserve">Net increase (decrease) in cash and cash equivalents </t>
  </si>
  <si>
    <t>Cash and cash equivalents at beginning of the period</t>
  </si>
  <si>
    <t xml:space="preserve">Cash and cash equivalents at end of the period </t>
  </si>
  <si>
    <t>Supplement disclosures of cash flows information</t>
  </si>
  <si>
    <t>Non-cash items consist of</t>
  </si>
  <si>
    <t xml:space="preserve">   Transfer from deposits for acquisition of equipment</t>
  </si>
  <si>
    <t xml:space="preserve">      and intangible assets to equipment</t>
  </si>
  <si>
    <t xml:space="preserve">   Appropriated </t>
  </si>
  <si>
    <t xml:space="preserve">      Statutory reserve</t>
  </si>
  <si>
    <t xml:space="preserve">      Treasury stock reserve</t>
  </si>
  <si>
    <t>Reversal of (loss on) impairment of financial assets</t>
  </si>
  <si>
    <t xml:space="preserve">treasury </t>
  </si>
  <si>
    <t>Profit (loss) from operating activities before changes</t>
  </si>
  <si>
    <t>Treasury stocks</t>
  </si>
  <si>
    <t>2, 5</t>
  </si>
  <si>
    <t>Treasury stocks (Note 9)</t>
  </si>
  <si>
    <t>Teasury stocks</t>
  </si>
  <si>
    <t>Cash paid for treasury stocks</t>
  </si>
  <si>
    <t>Net foreign exchange difference</t>
  </si>
  <si>
    <t>Balance as at 30 September 2024</t>
  </si>
  <si>
    <t>Balance as at 30 September 2025</t>
  </si>
  <si>
    <t>For the three-month period ended 30 September 2025</t>
  </si>
  <si>
    <t>As at 30 September 2025</t>
  </si>
  <si>
    <t>30 September 2025</t>
  </si>
  <si>
    <t>For the nine-month period ended 30 September 2025</t>
  </si>
  <si>
    <t>Gain on exchange</t>
  </si>
  <si>
    <t xml:space="preserve">   Other non-current assets</t>
  </si>
  <si>
    <t xml:space="preserve">      and intangible assets to intangible assets</t>
  </si>
  <si>
    <t xml:space="preserve">   Increase in intangible assets related to service concession</t>
  </si>
  <si>
    <t>Long-term loan to subsidiary company</t>
  </si>
  <si>
    <t xml:space="preserve">   Transfer intangible asset to cost of services</t>
  </si>
  <si>
    <t xml:space="preserve">   Unappropriated (deficit)</t>
  </si>
  <si>
    <t>Reversal of loss on impairment of financial assets</t>
  </si>
  <si>
    <t>Total comprehensive income (loss) for the period</t>
  </si>
  <si>
    <t>Total comprehensive income (loss) attributable to:</t>
  </si>
  <si>
    <t>stock reserve</t>
  </si>
  <si>
    <t>(deficit)</t>
  </si>
  <si>
    <t>Cash paid to provide long-term loan to subsidiary</t>
  </si>
  <si>
    <t>Decrease in translation adjustments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</si>
</sst>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41" formatCode="_(* #,##0_);_(* \(#,##0\);_(* &quot;-&quot;_);_(@_)"/>
    <numFmt numFmtId="43" formatCode="_(* #,##0.00_);_(* \(#,##0.00\);_(* &quot;-&quot;??_);_(@_)"/>
    <numFmt numFmtId="164" formatCode="_-&quot;฿&quot;* #,##0_-;\-&quot;฿&quot;* #,##0_-;_-&quot;฿&quot;* &quot;-&quot;_-;_-@_-"/>
    <numFmt numFmtId="165" formatCode="_-* #,##0_-;\-* #,##0_-;_-* &quot;-&quot;_-;_-@_-"/>
    <numFmt numFmtId="166" formatCode="_-&quot;฿&quot;* #,##0.00_-;\-&quot;฿&quot;* #,##0.00_-;_-&quot;฿&quot;* &quot;-&quot;??_-;_-@_-"/>
    <numFmt numFmtId="167" formatCode="_-* #,##0.00_-;\-* #,##0.00_-;_-* &quot;-&quot;??_-;_-@_-"/>
    <numFmt numFmtId="168" formatCode="#,##0.0_);\(#,##0.0\)"/>
    <numFmt numFmtId="169" formatCode="#,##0.0_);[Red]\(#,##0.0\)"/>
    <numFmt numFmtId="170" formatCode="_(* #,##0_);_(* \(#,##0\);_(* &quot;-&quot;??_);_(@_)"/>
    <numFmt numFmtId="171" formatCode="_([$€-2]\ * #,##0.00_);_([$€-2]\ * \(#,##0.00\);_([$€-2]\ * &quot;-&quot;??_);_(@_)"/>
    <numFmt numFmtId="172" formatCode="_(* #,##0.000_);_(* \(#,##0.000\);_(* &quot;-&quot;??_);_(@_)"/>
    <numFmt numFmtId="173" formatCode="#,##0;\(#,##0\)"/>
    <numFmt numFmtId="174" formatCode="\$#,##0.00;\(\$#,##0.00\)"/>
    <numFmt numFmtId="175" formatCode="\$#,##0;\(\$#,##0\)"/>
    <numFmt numFmtId="176" formatCode="0.0%"/>
    <numFmt numFmtId="177" formatCode="dd\-mmm\-yy_)"/>
    <numFmt numFmtId="178" formatCode="0.00_)"/>
    <numFmt numFmtId="179" formatCode="#,##0.00\ &quot;F&quot;;\-#,##0.00\ &quot;F&quot;"/>
    <numFmt numFmtId="180" formatCode="#.\ \ "/>
    <numFmt numFmtId="181" formatCode="##.\ \ "/>
    <numFmt numFmtId="182" formatCode="0.000_)"/>
    <numFmt numFmtId="183" formatCode="General_)"/>
    <numFmt numFmtId="184" formatCode="0.00%;\(0.00\)%"/>
    <numFmt numFmtId="185" formatCode="_([$€-2]* #,##0.00_);_([$€-2]* \(#,##0.00\);_([$€-2]* &quot;-&quot;??_)"/>
    <numFmt numFmtId="186" formatCode="#,##0.000_);[Red]\(#,##0.000\)"/>
    <numFmt numFmtId="187" formatCode="0.000%"/>
    <numFmt numFmtId="188" formatCode="_-&quot;$&quot;* #,##0_-;\-&quot;$&quot;* #,##0_-;_-&quot;$&quot;* &quot;-&quot;_-;_-@_-"/>
    <numFmt numFmtId="189" formatCode="_-&quot;$&quot;* #,##0.00_-;\-&quot;$&quot;* #,##0.00_-;_-&quot;$&quot;* &quot;-&quot;??_-;_-@_-"/>
  </numFmts>
  <fonts count="31">
    <font>
      <sz val="10"/>
      <name val="ApFont"/>
    </font>
    <font>
      <sz val="10"/>
      <name val="ApFont"/>
    </font>
    <font>
      <sz val="14"/>
      <name val="AngsanaUPC"/>
      <family val="1"/>
    </font>
    <font>
      <sz val="8"/>
      <name val="Arial"/>
      <family val="2"/>
    </font>
    <font>
      <sz val="10"/>
      <name val="Times New Roman"/>
      <family val="1"/>
    </font>
    <font>
      <sz val="7"/>
      <name val="Small Fonts"/>
      <family val="2"/>
    </font>
    <font>
      <sz val="15"/>
      <name val="CordiaUPC"/>
      <family val="1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u/>
      <sz val="9"/>
      <name val="Arial"/>
      <family val="2"/>
    </font>
    <font>
      <i/>
      <sz val="9"/>
      <color indexed="8"/>
      <name val="Arial"/>
      <family val="2"/>
    </font>
    <font>
      <sz val="9"/>
      <color indexed="8"/>
      <name val="Arial"/>
      <family val="2"/>
    </font>
    <font>
      <sz val="12"/>
      <name val="Times New Roman"/>
      <family val="1"/>
    </font>
    <font>
      <sz val="14"/>
      <name val="AngsanaUPC"/>
      <family val="1"/>
      <charset val="222"/>
    </font>
    <font>
      <b/>
      <i/>
      <sz val="16"/>
      <name val="Helv"/>
    </font>
    <font>
      <sz val="11"/>
      <name val="Arial"/>
      <family val="2"/>
    </font>
    <font>
      <sz val="10"/>
      <name val="Palatino"/>
      <family val="1"/>
    </font>
    <font>
      <b/>
      <sz val="10"/>
      <name val="Palatino"/>
      <family val="1"/>
    </font>
    <font>
      <sz val="11"/>
      <name val="Tms Rmn"/>
    </font>
    <font>
      <sz val="10"/>
      <name val="Geneva"/>
    </font>
    <font>
      <sz val="12"/>
      <name val="Helv"/>
      <family val="2"/>
    </font>
    <font>
      <sz val="10"/>
      <name val="Courier"/>
      <family val="3"/>
    </font>
    <font>
      <sz val="10"/>
      <name val="Arial MT"/>
    </font>
    <font>
      <sz val="14"/>
      <name val="Cordia New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39">
    <xf numFmtId="0" fontId="0" fillId="0" borderId="0"/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38" fontId="7" fillId="0" borderId="0" applyFont="0" applyFill="0" applyBorder="0" applyAlignment="0" applyProtection="0"/>
    <xf numFmtId="0" fontId="18" fillId="0" borderId="1">
      <alignment horizontal="center"/>
    </xf>
    <xf numFmtId="0" fontId="19" fillId="0" borderId="0"/>
    <xf numFmtId="0" fontId="19" fillId="0" borderId="2" applyFill="0">
      <alignment horizontal="center"/>
      <protection locked="0"/>
    </xf>
    <xf numFmtId="0" fontId="18" fillId="0" borderId="0" applyFill="0">
      <alignment horizontal="center"/>
      <protection locked="0"/>
    </xf>
    <xf numFmtId="0" fontId="18" fillId="2" borderId="0"/>
    <xf numFmtId="0" fontId="18" fillId="0" borderId="0">
      <protection locked="0"/>
    </xf>
    <xf numFmtId="0" fontId="18" fillId="0" borderId="0"/>
    <xf numFmtId="180" fontId="18" fillId="0" borderId="0"/>
    <xf numFmtId="181" fontId="18" fillId="0" borderId="0"/>
    <xf numFmtId="0" fontId="19" fillId="3" borderId="0">
      <alignment horizontal="right"/>
    </xf>
    <xf numFmtId="0" fontId="18" fillId="0" borderId="0"/>
    <xf numFmtId="38" fontId="7" fillId="0" borderId="0" applyFont="0" applyFill="0" applyBorder="0" applyAlignment="0" applyProtection="0"/>
    <xf numFmtId="182" fontId="20" fillId="0" borderId="0"/>
    <xf numFmtId="182" fontId="20" fillId="0" borderId="0"/>
    <xf numFmtId="182" fontId="20" fillId="0" borderId="0"/>
    <xf numFmtId="182" fontId="20" fillId="0" borderId="0"/>
    <xf numFmtId="182" fontId="20" fillId="0" borderId="0"/>
    <xf numFmtId="182" fontId="20" fillId="0" borderId="0"/>
    <xf numFmtId="182" fontId="20" fillId="0" borderId="0"/>
    <xf numFmtId="182" fontId="20" fillId="0" borderId="0"/>
    <xf numFmtId="43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4" fontId="1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40" fontId="21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26" fillId="0" borderId="0" applyFont="0" applyFill="0" applyBorder="0" applyAlignment="0" applyProtection="0"/>
    <xf numFmtId="173" fontId="4" fillId="0" borderId="0"/>
    <xf numFmtId="179" fontId="15" fillId="0" borderId="0"/>
    <xf numFmtId="174" fontId="4" fillId="0" borderId="0"/>
    <xf numFmtId="177" fontId="15" fillId="0" borderId="0"/>
    <xf numFmtId="38" fontId="14" fillId="0" borderId="0"/>
    <xf numFmtId="0" fontId="17" fillId="0" borderId="0"/>
    <xf numFmtId="0" fontId="14" fillId="0" borderId="0"/>
    <xf numFmtId="183" fontId="22" fillId="0" borderId="0"/>
    <xf numFmtId="184" fontId="23" fillId="0" borderId="0">
      <protection locked="0"/>
    </xf>
    <xf numFmtId="38" fontId="7" fillId="0" borderId="0" applyFont="0" applyFill="0" applyBorder="0" applyAlignment="0" applyProtection="0"/>
    <xf numFmtId="175" fontId="4" fillId="0" borderId="0"/>
    <xf numFmtId="176" fontId="15" fillId="0" borderId="0"/>
    <xf numFmtId="185" fontId="7" fillId="0" borderId="0" applyFont="0" applyFill="0" applyBorder="0" applyAlignment="0" applyProtection="0"/>
    <xf numFmtId="186" fontId="7" fillId="0" borderId="0">
      <protection locked="0"/>
    </xf>
    <xf numFmtId="38" fontId="3" fillId="4" borderId="0" applyNumberFormat="0" applyBorder="0" applyAlignment="0" applyProtection="0"/>
    <xf numFmtId="187" fontId="7" fillId="0" borderId="0">
      <protection locked="0"/>
    </xf>
    <xf numFmtId="187" fontId="7" fillId="0" borderId="0">
      <protection locked="0"/>
    </xf>
    <xf numFmtId="10" fontId="3" fillId="5" borderId="1" applyNumberFormat="0" applyBorder="0" applyAlignment="0" applyProtection="0"/>
    <xf numFmtId="37" fontId="5" fillId="0" borderId="0"/>
    <xf numFmtId="169" fontId="6" fillId="0" borderId="0"/>
    <xf numFmtId="178" fontId="1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38" fontId="1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" fillId="0" borderId="0"/>
    <xf numFmtId="9" fontId="1" fillId="0" borderId="0" applyFont="0" applyFill="0" applyBorder="0" applyAlignment="0" applyProtection="0"/>
    <xf numFmtId="10" fontId="7" fillId="0" borderId="0" applyFont="0" applyFill="0" applyBorder="0" applyAlignment="0" applyProtection="0"/>
    <xf numFmtId="9" fontId="21" fillId="0" borderId="0" applyFont="0" applyFill="0" applyBorder="0" applyAlignment="0" applyProtection="0"/>
    <xf numFmtId="10" fontId="24" fillId="6" borderId="0"/>
    <xf numFmtId="1" fontId="7" fillId="0" borderId="3" applyNumberFormat="0" applyFill="0" applyAlignment="0" applyProtection="0">
      <alignment horizontal="center" vertical="center"/>
    </xf>
    <xf numFmtId="38" fontId="7" fillId="0" borderId="0" applyFont="0" applyFill="0" applyBorder="0" applyAlignment="0" applyProtection="0"/>
    <xf numFmtId="38" fontId="7" fillId="0" borderId="0" applyNumberFormat="0" applyFont="0" applyFill="0" applyAlignment="0" applyProtection="0"/>
    <xf numFmtId="38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88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165" fontId="25" fillId="0" borderId="0" applyFont="0" applyFill="0" applyBorder="0" applyAlignment="0" applyProtection="0"/>
    <xf numFmtId="167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6" fontId="25" fillId="0" borderId="0" applyFont="0" applyFill="0" applyBorder="0" applyAlignment="0" applyProtection="0"/>
    <xf numFmtId="0" fontId="2" fillId="0" borderId="0"/>
    <xf numFmtId="0" fontId="7" fillId="0" borderId="0"/>
    <xf numFmtId="0" fontId="26" fillId="0" borderId="0"/>
  </cellStyleXfs>
  <cellXfs count="123">
    <xf numFmtId="0" fontId="0" fillId="0" borderId="0" xfId="0"/>
    <xf numFmtId="41" fontId="9" fillId="0" borderId="0" xfId="120" applyNumberFormat="1" applyFont="1" applyFill="1" applyAlignment="1"/>
    <xf numFmtId="41" fontId="8" fillId="0" borderId="0" xfId="120" applyNumberFormat="1" applyFont="1" applyFill="1" applyAlignment="1"/>
    <xf numFmtId="41" fontId="9" fillId="0" borderId="5" xfId="120" applyNumberFormat="1" applyFont="1" applyFill="1" applyBorder="1" applyAlignment="1">
      <alignment horizontal="center"/>
    </xf>
    <xf numFmtId="37" fontId="10" fillId="0" borderId="0" xfId="0" applyNumberFormat="1" applyFont="1" applyAlignment="1">
      <alignment horizontal="center"/>
    </xf>
    <xf numFmtId="37" fontId="9" fillId="0" borderId="0" xfId="0" applyNumberFormat="1" applyFont="1" applyAlignment="1">
      <alignment horizontal="right"/>
    </xf>
    <xf numFmtId="37" fontId="9" fillId="0" borderId="0" xfId="0" applyNumberFormat="1" applyFont="1" applyAlignment="1">
      <alignment horizontal="centerContinuous"/>
    </xf>
    <xf numFmtId="37" fontId="10" fillId="0" borderId="0" xfId="0" applyNumberFormat="1" applyFont="1" applyAlignment="1">
      <alignment horizontal="centerContinuous"/>
    </xf>
    <xf numFmtId="38" fontId="9" fillId="0" borderId="0" xfId="0" applyNumberFormat="1" applyFont="1" applyAlignment="1">
      <alignment horizontal="centerContinuous"/>
    </xf>
    <xf numFmtId="38" fontId="9" fillId="0" borderId="0" xfId="0" applyNumberFormat="1" applyFont="1" applyAlignment="1">
      <alignment horizontal="center"/>
    </xf>
    <xf numFmtId="37" fontId="9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41" fontId="9" fillId="0" borderId="0" xfId="0" applyNumberFormat="1" applyFont="1" applyAlignment="1">
      <alignment horizontal="left"/>
    </xf>
    <xf numFmtId="37" fontId="9" fillId="0" borderId="5" xfId="0" applyNumberFormat="1" applyFont="1" applyBorder="1" applyAlignment="1">
      <alignment horizontal="center"/>
    </xf>
    <xf numFmtId="37" fontId="11" fillId="0" borderId="0" xfId="0" applyNumberFormat="1" applyFont="1" applyAlignment="1">
      <alignment horizontal="center"/>
    </xf>
    <xf numFmtId="0" fontId="9" fillId="0" borderId="5" xfId="0" quotePrefix="1" applyFont="1" applyBorder="1" applyAlignment="1">
      <alignment horizontal="center"/>
    </xf>
    <xf numFmtId="0" fontId="11" fillId="0" borderId="0" xfId="0" applyFont="1" applyAlignment="1">
      <alignment horizontal="center"/>
    </xf>
    <xf numFmtId="41" fontId="9" fillId="0" borderId="0" xfId="0" applyNumberFormat="1" applyFont="1" applyAlignment="1">
      <alignment horizontal="center"/>
    </xf>
    <xf numFmtId="41" fontId="11" fillId="0" borderId="0" xfId="0" applyNumberFormat="1" applyFont="1" applyAlignment="1">
      <alignment horizontal="left"/>
    </xf>
    <xf numFmtId="41" fontId="9" fillId="0" borderId="0" xfId="0" applyNumberFormat="1" applyFont="1" applyAlignment="1">
      <alignment horizontal="centerContinuous"/>
    </xf>
    <xf numFmtId="37" fontId="9" fillId="0" borderId="0" xfId="0" applyNumberFormat="1" applyFont="1" applyAlignment="1">
      <alignment horizontal="left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37" fontId="10" fillId="0" borderId="0" xfId="119" applyNumberFormat="1" applyFont="1" applyAlignment="1">
      <alignment horizontal="center"/>
    </xf>
    <xf numFmtId="41" fontId="9" fillId="0" borderId="0" xfId="119" applyNumberFormat="1" applyFont="1" applyAlignment="1">
      <alignment horizontal="right"/>
    </xf>
    <xf numFmtId="41" fontId="9" fillId="0" borderId="0" xfId="0" applyNumberFormat="1" applyFont="1" applyAlignment="1">
      <alignment horizontal="right"/>
    </xf>
    <xf numFmtId="41" fontId="9" fillId="0" borderId="4" xfId="0" applyNumberFormat="1" applyFont="1" applyBorder="1" applyAlignment="1">
      <alignment horizontal="right"/>
    </xf>
    <xf numFmtId="37" fontId="11" fillId="0" borderId="0" xfId="119" applyNumberFormat="1" applyFont="1" applyAlignment="1">
      <alignment horizontal="center"/>
    </xf>
    <xf numFmtId="41" fontId="9" fillId="0" borderId="5" xfId="119" applyNumberFormat="1" applyFont="1" applyBorder="1" applyAlignment="1">
      <alignment horizontal="right"/>
    </xf>
    <xf numFmtId="41" fontId="9" fillId="0" borderId="6" xfId="119" applyNumberFormat="1" applyFont="1" applyBorder="1" applyAlignment="1">
      <alignment horizontal="right"/>
    </xf>
    <xf numFmtId="41" fontId="9" fillId="0" borderId="4" xfId="119" applyNumberFormat="1" applyFont="1" applyBorder="1" applyAlignment="1">
      <alignment horizontal="right"/>
    </xf>
    <xf numFmtId="41" fontId="9" fillId="0" borderId="5" xfId="0" applyNumberFormat="1" applyFont="1" applyBorder="1" applyAlignment="1">
      <alignment horizontal="center"/>
    </xf>
    <xf numFmtId="37" fontId="9" fillId="0" borderId="0" xfId="119" applyNumberFormat="1" applyFont="1" applyAlignment="1">
      <alignment horizontal="right"/>
    </xf>
    <xf numFmtId="168" fontId="10" fillId="0" borderId="0" xfId="119" applyNumberFormat="1" applyFont="1" applyAlignment="1">
      <alignment horizontal="center"/>
    </xf>
    <xf numFmtId="39" fontId="10" fillId="0" borderId="0" xfId="119" applyNumberFormat="1" applyFont="1" applyAlignment="1">
      <alignment horizontal="center"/>
    </xf>
    <xf numFmtId="41" fontId="9" fillId="0" borderId="0" xfId="119" applyNumberFormat="1" applyFont="1" applyAlignment="1">
      <alignment horizontal="center"/>
    </xf>
    <xf numFmtId="41" fontId="9" fillId="0" borderId="5" xfId="0" applyNumberFormat="1" applyFont="1" applyBorder="1" applyAlignment="1">
      <alignment horizontal="right"/>
    </xf>
    <xf numFmtId="41" fontId="9" fillId="0" borderId="6" xfId="0" applyNumberFormat="1" applyFont="1" applyBorder="1" applyAlignment="1">
      <alignment horizontal="right"/>
    </xf>
    <xf numFmtId="38" fontId="9" fillId="0" borderId="0" xfId="0" applyNumberFormat="1" applyFont="1" applyAlignment="1">
      <alignment horizontal="right"/>
    </xf>
    <xf numFmtId="38" fontId="9" fillId="0" borderId="5" xfId="0" applyNumberFormat="1" applyFont="1" applyBorder="1" applyAlignment="1">
      <alignment horizontal="center"/>
    </xf>
    <xf numFmtId="0" fontId="11" fillId="0" borderId="0" xfId="0" quotePrefix="1" applyFont="1" applyAlignment="1">
      <alignment horizontal="center"/>
    </xf>
    <xf numFmtId="170" fontId="9" fillId="0" borderId="0" xfId="0" applyNumberFormat="1" applyFont="1" applyAlignment="1">
      <alignment horizontal="center"/>
    </xf>
    <xf numFmtId="37" fontId="12" fillId="0" borderId="0" xfId="0" applyNumberFormat="1" applyFont="1" applyAlignment="1">
      <alignment horizontal="center"/>
    </xf>
    <xf numFmtId="170" fontId="9" fillId="0" borderId="0" xfId="0" applyNumberFormat="1" applyFont="1" applyAlignment="1">
      <alignment horizontal="right"/>
    </xf>
    <xf numFmtId="170" fontId="9" fillId="0" borderId="5" xfId="0" applyNumberFormat="1" applyFont="1" applyBorder="1" applyAlignment="1">
      <alignment horizontal="center"/>
    </xf>
    <xf numFmtId="170" fontId="9" fillId="0" borderId="5" xfId="0" quotePrefix="1" applyNumberFormat="1" applyFont="1" applyBorder="1" applyAlignment="1">
      <alignment horizontal="center"/>
    </xf>
    <xf numFmtId="41" fontId="9" fillId="0" borderId="0" xfId="93" applyNumberFormat="1" applyFont="1" applyAlignment="1">
      <alignment horizontal="center"/>
    </xf>
    <xf numFmtId="41" fontId="9" fillId="0" borderId="0" xfId="66" applyNumberFormat="1" applyFont="1" applyAlignment="1">
      <alignment horizontal="center"/>
    </xf>
    <xf numFmtId="0" fontId="10" fillId="0" borderId="0" xfId="0" applyFont="1" applyAlignment="1">
      <alignment horizontal="center"/>
    </xf>
    <xf numFmtId="41" fontId="9" fillId="0" borderId="8" xfId="93" applyNumberFormat="1" applyFont="1" applyBorder="1" applyAlignment="1">
      <alignment horizontal="center"/>
    </xf>
    <xf numFmtId="41" fontId="9" fillId="0" borderId="5" xfId="93" applyNumberFormat="1" applyFont="1" applyBorder="1" applyAlignment="1">
      <alignment horizontal="center"/>
    </xf>
    <xf numFmtId="41" fontId="8" fillId="0" borderId="0" xfId="0" applyNumberFormat="1" applyFont="1" applyAlignment="1">
      <alignment horizontal="left"/>
    </xf>
    <xf numFmtId="41" fontId="9" fillId="0" borderId="5" xfId="0" quotePrefix="1" applyNumberFormat="1" applyFont="1" applyBorder="1" applyAlignment="1">
      <alignment horizontal="center"/>
    </xf>
    <xf numFmtId="41" fontId="9" fillId="0" borderId="0" xfId="66" applyNumberFormat="1" applyFont="1" applyAlignment="1">
      <alignment horizontal="right"/>
    </xf>
    <xf numFmtId="170" fontId="9" fillId="0" borderId="0" xfId="93" applyNumberFormat="1" applyFont="1" applyAlignment="1">
      <alignment horizontal="center"/>
    </xf>
    <xf numFmtId="0" fontId="8" fillId="0" borderId="0" xfId="0" applyFont="1" applyAlignment="1">
      <alignment horizontal="left"/>
    </xf>
    <xf numFmtId="38" fontId="9" fillId="0" borderId="0" xfId="119" applyNumberFormat="1" applyFont="1" applyAlignment="1">
      <alignment horizontal="right"/>
    </xf>
    <xf numFmtId="41" fontId="10" fillId="0" borderId="0" xfId="119" applyNumberFormat="1" applyFont="1" applyAlignment="1">
      <alignment horizontal="right"/>
    </xf>
    <xf numFmtId="172" fontId="9" fillId="0" borderId="6" xfId="0" applyNumberFormat="1" applyFont="1" applyBorder="1" applyAlignment="1">
      <alignment horizontal="right"/>
    </xf>
    <xf numFmtId="1" fontId="27" fillId="0" borderId="0" xfId="0" applyNumberFormat="1" applyFont="1" applyAlignment="1">
      <alignment horizontal="center"/>
    </xf>
    <xf numFmtId="41" fontId="9" fillId="0" borderId="5" xfId="119" applyNumberFormat="1" applyFont="1" applyBorder="1" applyAlignment="1">
      <alignment horizontal="center"/>
    </xf>
    <xf numFmtId="1" fontId="28" fillId="0" borderId="0" xfId="0" applyNumberFormat="1" applyFont="1" applyAlignment="1">
      <alignment horizontal="center"/>
    </xf>
    <xf numFmtId="41" fontId="10" fillId="0" borderId="0" xfId="119" applyNumberFormat="1" applyFont="1" applyAlignment="1">
      <alignment horizontal="center"/>
    </xf>
    <xf numFmtId="0" fontId="10" fillId="0" borderId="0" xfId="119" applyFont="1" applyAlignment="1">
      <alignment horizontal="center"/>
    </xf>
    <xf numFmtId="0" fontId="10" fillId="0" borderId="0" xfId="119" applyFont="1" applyAlignment="1">
      <alignment horizontal="right"/>
    </xf>
    <xf numFmtId="170" fontId="9" fillId="0" borderId="6" xfId="0" applyNumberFormat="1" applyFont="1" applyBorder="1" applyAlignment="1">
      <alignment horizontal="right"/>
    </xf>
    <xf numFmtId="37" fontId="10" fillId="0" borderId="0" xfId="119" applyNumberFormat="1" applyFont="1" applyAlignment="1">
      <alignment horizontal="right"/>
    </xf>
    <xf numFmtId="37" fontId="9" fillId="0" borderId="0" xfId="0" applyNumberFormat="1" applyFont="1"/>
    <xf numFmtId="38" fontId="9" fillId="0" borderId="0" xfId="0" applyNumberFormat="1" applyFont="1"/>
    <xf numFmtId="0" fontId="8" fillId="0" borderId="0" xfId="0" applyFont="1"/>
    <xf numFmtId="37" fontId="8" fillId="0" borderId="0" xfId="0" applyNumberFormat="1" applyFont="1"/>
    <xf numFmtId="41" fontId="9" fillId="0" borderId="0" xfId="0" applyNumberFormat="1" applyFont="1"/>
    <xf numFmtId="41" fontId="9" fillId="0" borderId="0" xfId="119" applyNumberFormat="1" applyFont="1"/>
    <xf numFmtId="41" fontId="9" fillId="0" borderId="5" xfId="119" applyNumberFormat="1" applyFont="1" applyBorder="1"/>
    <xf numFmtId="37" fontId="9" fillId="0" borderId="0" xfId="119" applyNumberFormat="1" applyFont="1"/>
    <xf numFmtId="0" fontId="9" fillId="0" borderId="0" xfId="0" applyFont="1"/>
    <xf numFmtId="37" fontId="8" fillId="0" borderId="0" xfId="119" applyNumberFormat="1" applyFont="1"/>
    <xf numFmtId="41" fontId="9" fillId="0" borderId="8" xfId="119" applyNumberFormat="1" applyFont="1" applyBorder="1"/>
    <xf numFmtId="170" fontId="9" fillId="0" borderId="0" xfId="0" applyNumberFormat="1" applyFont="1"/>
    <xf numFmtId="43" fontId="9" fillId="0" borderId="0" xfId="0" applyNumberFormat="1" applyFont="1"/>
    <xf numFmtId="49" fontId="27" fillId="0" borderId="0" xfId="0" applyNumberFormat="1" applyFont="1"/>
    <xf numFmtId="171" fontId="27" fillId="0" borderId="0" xfId="0" applyNumberFormat="1" applyFont="1"/>
    <xf numFmtId="49" fontId="28" fillId="0" borderId="0" xfId="0" applyNumberFormat="1" applyFont="1"/>
    <xf numFmtId="171" fontId="28" fillId="0" borderId="0" xfId="0" applyNumberFormat="1" applyFont="1"/>
    <xf numFmtId="49" fontId="29" fillId="0" borderId="0" xfId="0" applyNumberFormat="1" applyFont="1"/>
    <xf numFmtId="49" fontId="30" fillId="0" borderId="0" xfId="0" applyNumberFormat="1" applyFont="1"/>
    <xf numFmtId="41" fontId="9" fillId="0" borderId="5" xfId="0" applyNumberFormat="1" applyFont="1" applyBorder="1"/>
    <xf numFmtId="41" fontId="9" fillId="0" borderId="6" xfId="119" applyNumberFormat="1" applyFont="1" applyBorder="1"/>
    <xf numFmtId="170" fontId="9" fillId="0" borderId="6" xfId="0" applyNumberFormat="1" applyFont="1" applyBorder="1"/>
    <xf numFmtId="0" fontId="9" fillId="0" borderId="0" xfId="119" applyFont="1" applyAlignment="1">
      <alignment horizontal="center"/>
    </xf>
    <xf numFmtId="0" fontId="11" fillId="0" borderId="0" xfId="119" applyFont="1" applyAlignment="1">
      <alignment horizontal="center"/>
    </xf>
    <xf numFmtId="41" fontId="9" fillId="0" borderId="0" xfId="66" applyNumberFormat="1" applyFont="1"/>
    <xf numFmtId="38" fontId="9" fillId="0" borderId="0" xfId="119" applyNumberFormat="1" applyFont="1"/>
    <xf numFmtId="38" fontId="9" fillId="0" borderId="5" xfId="119" applyNumberFormat="1" applyFont="1" applyBorder="1"/>
    <xf numFmtId="41" fontId="9" fillId="0" borderId="5" xfId="66" applyNumberFormat="1" applyFont="1" applyBorder="1"/>
    <xf numFmtId="0" fontId="9" fillId="0" borderId="0" xfId="89" applyFont="1"/>
    <xf numFmtId="37" fontId="9" fillId="0" borderId="7" xfId="0" applyNumberFormat="1" applyFont="1" applyBorder="1"/>
    <xf numFmtId="41" fontId="8" fillId="0" borderId="0" xfId="0" applyNumberFormat="1" applyFont="1"/>
    <xf numFmtId="170" fontId="8" fillId="0" borderId="0" xfId="0" applyNumberFormat="1" applyFont="1"/>
    <xf numFmtId="41" fontId="9" fillId="0" borderId="4" xfId="66" applyNumberFormat="1" applyFont="1" applyBorder="1"/>
    <xf numFmtId="41" fontId="9" fillId="0" borderId="9" xfId="66" applyNumberFormat="1" applyFont="1" applyBorder="1"/>
    <xf numFmtId="41" fontId="9" fillId="0" borderId="6" xfId="66" applyNumberFormat="1" applyFont="1" applyBorder="1"/>
    <xf numFmtId="0" fontId="9" fillId="0" borderId="0" xfId="66" applyNumberFormat="1" applyFont="1"/>
    <xf numFmtId="38" fontId="9" fillId="0" borderId="0" xfId="0" quotePrefix="1" applyNumberFormat="1" applyFont="1" applyAlignment="1">
      <alignment horizontal="center"/>
    </xf>
    <xf numFmtId="37" fontId="8" fillId="0" borderId="0" xfId="0" applyNumberFormat="1" applyFont="1" applyAlignment="1">
      <alignment horizontal="left"/>
    </xf>
    <xf numFmtId="170" fontId="9" fillId="0" borderId="0" xfId="66" applyNumberFormat="1" applyFont="1"/>
    <xf numFmtId="41" fontId="9" fillId="0" borderId="0" xfId="137" applyNumberFormat="1" applyFont="1" applyAlignment="1">
      <alignment horizontal="right"/>
    </xf>
    <xf numFmtId="37" fontId="13" fillId="0" borderId="0" xfId="0" applyNumberFormat="1" applyFont="1"/>
    <xf numFmtId="41" fontId="9" fillId="0" borderId="5" xfId="137" applyNumberFormat="1" applyFont="1" applyBorder="1" applyAlignment="1">
      <alignment horizontal="right"/>
    </xf>
    <xf numFmtId="168" fontId="12" fillId="0" borderId="0" xfId="0" applyNumberFormat="1" applyFont="1" applyAlignment="1">
      <alignment horizontal="center"/>
    </xf>
    <xf numFmtId="41" fontId="9" fillId="0" borderId="9" xfId="137" applyNumberFormat="1" applyFont="1" applyBorder="1" applyAlignment="1">
      <alignment horizontal="right"/>
    </xf>
    <xf numFmtId="41" fontId="9" fillId="0" borderId="4" xfId="137" applyNumberFormat="1" applyFont="1" applyBorder="1" applyAlignment="1">
      <alignment horizontal="right"/>
    </xf>
    <xf numFmtId="41" fontId="9" fillId="0" borderId="4" xfId="0" applyNumberFormat="1" applyFont="1" applyBorder="1" applyAlignment="1">
      <alignment horizontal="left"/>
    </xf>
    <xf numFmtId="41" fontId="13" fillId="0" borderId="0" xfId="0" applyNumberFormat="1" applyFont="1" applyAlignment="1">
      <alignment horizontal="right"/>
    </xf>
    <xf numFmtId="0" fontId="28" fillId="0" borderId="0" xfId="0" applyFont="1" applyAlignment="1">
      <alignment horizontal="left"/>
    </xf>
    <xf numFmtId="41" fontId="9" fillId="0" borderId="0" xfId="137" applyNumberFormat="1" applyFont="1" applyAlignment="1">
      <alignment horizontal="center"/>
    </xf>
    <xf numFmtId="41" fontId="9" fillId="0" borderId="4" xfId="137" applyNumberFormat="1" applyFont="1" applyBorder="1"/>
    <xf numFmtId="41" fontId="9" fillId="0" borderId="0" xfId="137" applyNumberFormat="1" applyFont="1"/>
    <xf numFmtId="41" fontId="9" fillId="0" borderId="5" xfId="137" applyNumberFormat="1" applyFont="1" applyBorder="1"/>
    <xf numFmtId="41" fontId="13" fillId="0" borderId="6" xfId="0" applyNumberFormat="1" applyFont="1" applyBorder="1" applyAlignment="1">
      <alignment horizontal="right"/>
    </xf>
    <xf numFmtId="37" fontId="9" fillId="0" borderId="5" xfId="0" applyNumberFormat="1" applyFont="1" applyBorder="1" applyAlignment="1">
      <alignment horizontal="center"/>
    </xf>
    <xf numFmtId="41" fontId="9" fillId="0" borderId="5" xfId="0" applyNumberFormat="1" applyFont="1" applyBorder="1" applyAlignment="1">
      <alignment horizontal="center"/>
    </xf>
    <xf numFmtId="170" fontId="9" fillId="0" borderId="5" xfId="0" applyNumberFormat="1" applyFont="1" applyBorder="1" applyAlignment="1">
      <alignment horizontal="center"/>
    </xf>
  </cellXfs>
  <cellStyles count="139">
    <cellStyle name=" a specified number of montd" xfId="1" xr:uid="{C30D8033-6159-4B87-B2DF-AB77FEC1E774}"/>
    <cellStyle name=" before or after a specified number of montd" xfId="2" xr:uid="{2E1DC79F-9937-4D66-A552-5C7FF66FB671}"/>
    <cellStyle name=" between two dateœ" xfId="3" xr:uid="{CD1351BB-F0AF-477F-828B-E5AF7A4586A7}"/>
    <cellStyle name=" of whole workdays between two dateœ" xfId="4" xr:uid="{3742C450-2B0D-44B7-963D-2CD11396083D}"/>
    <cellStyle name="AA FRAME" xfId="5" xr:uid="{E3F07635-32D9-4F7A-9F69-2A4A3492304F}"/>
    <cellStyle name="AA HEADING" xfId="6" xr:uid="{82082C29-15AE-4583-B7BE-2013164F2F08}"/>
    <cellStyle name="AA INITIALS" xfId="7" xr:uid="{43A16314-394E-40A0-B058-8D27AFA8C2F8}"/>
    <cellStyle name="AA INPUT" xfId="8" xr:uid="{0949E9CE-3DD0-483A-B221-7B221FF166B7}"/>
    <cellStyle name="AA LOCK" xfId="9" xr:uid="{47CBD11F-1363-4BD7-AD05-DABE5BD854F9}"/>
    <cellStyle name="AA MGR NAME" xfId="10" xr:uid="{F7EAABF6-0CBD-4033-A1FE-F9383FE62131}"/>
    <cellStyle name="AA NORMAL" xfId="11" xr:uid="{C82B0C0D-EFB8-4B15-8C8E-4A8485CF00ED}"/>
    <cellStyle name="AA NUMBER" xfId="12" xr:uid="{E10C1E67-5397-474E-88FA-33F3240491B3}"/>
    <cellStyle name="AA NUMBER2" xfId="13" xr:uid="{85F059CC-1781-4052-872E-D53413237639}"/>
    <cellStyle name="AA QUESTION" xfId="14" xr:uid="{89D0DFC4-2BF9-40DF-94D5-565162B615D0}"/>
    <cellStyle name="AA SHADE" xfId="15" xr:uid="{FC0800F1-E8DB-4D54-9D0C-09631594EADE}"/>
    <cellStyle name="ber of montd" xfId="16" xr:uid="{09784591-ACDA-47DD-8D29-3AF801924DE8}"/>
    <cellStyle name="Comma  - Style1" xfId="17" xr:uid="{BFA7652A-0318-4B14-A1D8-0C4FAE4277EC}"/>
    <cellStyle name="Comma  - Style2" xfId="18" xr:uid="{F4FD6221-C3C4-4DE8-8C97-C00616900992}"/>
    <cellStyle name="Comma  - Style3" xfId="19" xr:uid="{30A82398-D0C1-40FD-84F8-079AE17AEDC5}"/>
    <cellStyle name="Comma  - Style4" xfId="20" xr:uid="{EFDC1DE6-7930-428D-89AA-533253E91274}"/>
    <cellStyle name="Comma  - Style5" xfId="21" xr:uid="{C7A2C075-CE77-43E1-AB41-DFE04A6AEE2C}"/>
    <cellStyle name="Comma  - Style6" xfId="22" xr:uid="{E27BBB3F-8033-4DB8-A913-66DDD8E51AEB}"/>
    <cellStyle name="Comma  - Style7" xfId="23" xr:uid="{9AD65F2D-131F-4DE8-A131-2D79663B3834}"/>
    <cellStyle name="Comma  - Style8" xfId="24" xr:uid="{E6CE6EAC-C43A-4F22-B084-517CE3B48493}"/>
    <cellStyle name="Comma 10" xfId="25" xr:uid="{F31FCE91-0A09-4646-BBDE-4B4A7F457CB8}"/>
    <cellStyle name="Comma 10 2" xfId="26" xr:uid="{0E3DB7F7-C354-4DAD-98D9-EBC77DC3F595}"/>
    <cellStyle name="Comma 11" xfId="27" xr:uid="{D17146D1-899B-4D38-8855-7048AA6543B7}"/>
    <cellStyle name="Comma 12" xfId="28" xr:uid="{A526AC18-2AF2-4188-A520-AC64EA64AED7}"/>
    <cellStyle name="Comma 13" xfId="29" xr:uid="{9BD49D73-3D9C-4CF6-937D-84BE179729C5}"/>
    <cellStyle name="Comma 14" xfId="30" xr:uid="{147595C7-521C-470C-8D5E-E36B42DB77B8}"/>
    <cellStyle name="Comma 15" xfId="31" xr:uid="{BEFADF7A-2C84-4610-8A2E-9EE7C3A6231D}"/>
    <cellStyle name="Comma 16" xfId="32" xr:uid="{1593ECAD-2719-48AC-87CD-322E130E220E}"/>
    <cellStyle name="Comma 17" xfId="33" xr:uid="{0BFB1929-1F48-430A-BA76-5A71BAC40E0D}"/>
    <cellStyle name="Comma 18" xfId="34" xr:uid="{E74594D3-A468-422F-96BF-F2EE17D3C345}"/>
    <cellStyle name="Comma 19" xfId="35" xr:uid="{A0DF38CF-C508-459E-9E1F-CA9B1782A35E}"/>
    <cellStyle name="Comma 2" xfId="36" xr:uid="{3AEEDA31-4398-40AE-9637-E12B16036B80}"/>
    <cellStyle name="Comma 20" xfId="37" xr:uid="{12BAB58F-D943-4BFE-AF02-60666E13EB9E}"/>
    <cellStyle name="Comma 21" xfId="38" xr:uid="{2DAAEB70-F957-41C8-AA76-65323A7602AE}"/>
    <cellStyle name="Comma 22" xfId="39" xr:uid="{B9F3476B-A573-46CA-B565-D0DC3C1886C4}"/>
    <cellStyle name="Comma 23" xfId="40" xr:uid="{1144C863-EC0D-424F-A9F3-ABC76A68F71B}"/>
    <cellStyle name="Comma 24" xfId="41" xr:uid="{129AF989-E49C-46C4-8481-5D335F653D2D}"/>
    <cellStyle name="Comma 25" xfId="42" xr:uid="{11DF0E55-167A-4783-A23E-684F30BD5677}"/>
    <cellStyle name="Comma 26" xfId="43" xr:uid="{C6B0C7F4-2FEC-41F5-BF30-E205237C380C}"/>
    <cellStyle name="Comma 27" xfId="44" xr:uid="{013B6F88-6596-4252-B514-284C4B49E2F0}"/>
    <cellStyle name="Comma 28" xfId="45" xr:uid="{A0E218E3-D687-454E-8B86-213AE37863C8}"/>
    <cellStyle name="Comma 29" xfId="46" xr:uid="{F4ACC620-3F34-467F-9250-3A70D146ABB8}"/>
    <cellStyle name="Comma 3" xfId="47" xr:uid="{9FE0EFA1-DCF9-4009-BD3E-3A03D6CAF3D4}"/>
    <cellStyle name="Comma 30" xfId="48" xr:uid="{EAD6EF75-3F78-476F-9C30-2ADA1367F19D}"/>
    <cellStyle name="Comma 31" xfId="49" xr:uid="{91F7CECB-685E-4450-82D9-191A4A621DD0}"/>
    <cellStyle name="Comma 32" xfId="50" xr:uid="{A049D306-1532-4FD2-81E7-109DF629702E}"/>
    <cellStyle name="Comma 33" xfId="51" xr:uid="{AD282F06-B51C-4320-86CB-483409B5E49D}"/>
    <cellStyle name="Comma 34" xfId="52" xr:uid="{3187677F-1A7C-49F1-832F-6DDD28E9F148}"/>
    <cellStyle name="Comma 35" xfId="53" xr:uid="{70FAE372-B6FC-4A9A-A42B-75F887242B78}"/>
    <cellStyle name="Comma 36" xfId="54" xr:uid="{B74E500C-83B9-4588-ADA9-9521B3967B1A}"/>
    <cellStyle name="Comma 37" xfId="55" xr:uid="{61B3C7AB-92AF-4DCF-A966-210FB08D0AA1}"/>
    <cellStyle name="Comma 4" xfId="56" xr:uid="{B50DC213-2DE4-4BB1-8D26-59B047B12332}"/>
    <cellStyle name="Comma 5" xfId="57" xr:uid="{B47DEF4A-D2F6-4028-8319-D7ACEF349B74}"/>
    <cellStyle name="Comma 6" xfId="58" xr:uid="{6EEE1D02-1EF3-41C7-89DA-FC5F7B76B2E3}"/>
    <cellStyle name="Comma 7" xfId="59" xr:uid="{04615E7C-9AA1-4A4E-BEFC-24EC93F7FA26}"/>
    <cellStyle name="Comma 8" xfId="60" xr:uid="{7D578295-8063-42B7-B1DB-8E693882E450}"/>
    <cellStyle name="Comma 9" xfId="61" xr:uid="{28F6FC60-E859-4E9D-AF81-1FE38126EF70}"/>
    <cellStyle name="comma zerodec" xfId="62" xr:uid="{0801B18B-76B9-4896-AD58-CBDEF0FF83B7}"/>
    <cellStyle name="comma zerodec 2" xfId="63" xr:uid="{38769499-0AF5-4B07-8C8E-A33F7D32D9C3}"/>
    <cellStyle name="Currency1" xfId="64" xr:uid="{95875444-30DE-4407-9633-8250EBA48061}"/>
    <cellStyle name="Currency1 2" xfId="65" xr:uid="{CA8F0BB3-9BFB-4BB7-B97F-BB758BC4EE85}"/>
    <cellStyle name="Custom - Style8" xfId="66" xr:uid="{C70C15AA-C6A3-458E-A18E-FC28230DAF78}"/>
    <cellStyle name="Custom - Style8 2" xfId="67" xr:uid="{0B5836BC-8DFD-477F-BC4D-1DF901EFF780}"/>
    <cellStyle name="Custom - Style8 3" xfId="68" xr:uid="{838F8112-AA45-4EC3-8D7C-E33301E8139E}"/>
    <cellStyle name="Custom - Style8_FRs adoption." xfId="69" xr:uid="{1A2EBB09-04C3-4218-AAF4-49236BE56B57}"/>
    <cellStyle name="Date" xfId="70" xr:uid="{B9B9AA1E-22BC-4327-A2E6-93D1839A070B}"/>
    <cellStyle name="day of the month before or after" xfId="71" xr:uid="{B6BE5B7F-9246-4799-A11D-E4931BD65216}"/>
    <cellStyle name="Dollar (zero dec)" xfId="72" xr:uid="{C5368569-D269-4682-8CC2-6E932693D49E}"/>
    <cellStyle name="Dollar (zero dec) 2" xfId="73" xr:uid="{CAE322F1-01D5-486A-885D-1D0D5130FA73}"/>
    <cellStyle name="Euro" xfId="74" xr:uid="{949458E5-5BDC-4CA9-914A-BCD190450D53}"/>
    <cellStyle name="Fixed" xfId="75" xr:uid="{3571A402-7FFB-4B91-BAD0-3E32E1D1A5D0}"/>
    <cellStyle name="Grey" xfId="76" xr:uid="{9C17BA79-94B1-4878-ADCC-6F45F1924BC2}"/>
    <cellStyle name="Heading1" xfId="77" xr:uid="{34424B8A-227F-4263-A4E7-08F22CE26141}"/>
    <cellStyle name="Heading2" xfId="78" xr:uid="{FF0B7317-4EDA-40C0-94B3-A4984EC34F8A}"/>
    <cellStyle name="Input [yellow]" xfId="79" xr:uid="{8847FE8D-2404-44D0-A6C6-25D2F8754F2E}"/>
    <cellStyle name="no dec" xfId="80" xr:uid="{BD9C2878-62BA-4AD8-B6C1-5B4538F9C2BE}"/>
    <cellStyle name="Normal" xfId="0" builtinId="0"/>
    <cellStyle name="Normal - Style1" xfId="81" xr:uid="{84AD37A6-F7DF-42C4-93DB-AC4F5E444767}"/>
    <cellStyle name="Normal - Style1 2" xfId="82" xr:uid="{CB924D21-FFB0-4B40-A2D9-19B18EDAF5D3}"/>
    <cellStyle name="Normal 10" xfId="83" xr:uid="{6D04318B-8B5F-4437-8859-BC1959132EE2}"/>
    <cellStyle name="Normal 11" xfId="84" xr:uid="{2778B210-E7F4-4366-9859-81459DF5D12A}"/>
    <cellStyle name="Normal 12" xfId="85" xr:uid="{26A2B986-0CE1-428B-A6B5-236285A22CA0}"/>
    <cellStyle name="Normal 13" xfId="86" xr:uid="{09803A87-E40E-4F99-8E27-716C04B3C540}"/>
    <cellStyle name="Normal 14" xfId="87" xr:uid="{2CD448DD-EE8A-4AA6-BB5B-7911380962FB}"/>
    <cellStyle name="Normal 15" xfId="88" xr:uid="{687BA9DA-43E1-4532-9B6C-3B74A0053EBA}"/>
    <cellStyle name="Normal 16" xfId="89" xr:uid="{DA1EA41E-A6D0-4F28-BAB8-C94CF11E368E}"/>
    <cellStyle name="Normal 17" xfId="90" xr:uid="{5F327A79-FDA1-42E2-A5A6-DF13D2CF671C}"/>
    <cellStyle name="Normal 18" xfId="91" xr:uid="{7F9989B4-C516-4840-85CD-6D4C9A7EE5EF}"/>
    <cellStyle name="Normal 19" xfId="92" xr:uid="{031DA3E1-6F6D-4CCB-87DC-A3E04C49A273}"/>
    <cellStyle name="Normal 2" xfId="93" xr:uid="{B0CB3B80-9744-4E60-99A7-F57D80BE9309}"/>
    <cellStyle name="Normal 20" xfId="94" xr:uid="{0C3C7025-EC70-490A-BE47-237D0F76B2E0}"/>
    <cellStyle name="Normal 21" xfId="95" xr:uid="{94A1FF4F-7697-45BE-BB85-A0605EE71CAD}"/>
    <cellStyle name="Normal 22" xfId="96" xr:uid="{9EFB2EFE-0694-4A75-A7AA-62315DA7D0E5}"/>
    <cellStyle name="Normal 23" xfId="97" xr:uid="{56B538E7-A000-46A2-88F9-5521A22576C5}"/>
    <cellStyle name="Normal 24" xfId="98" xr:uid="{BDAF22B6-D42D-4E76-82C5-96761E41E9F1}"/>
    <cellStyle name="Normal 25" xfId="99" xr:uid="{3E7491D4-36BB-42E4-9103-A85B0FED7C53}"/>
    <cellStyle name="Normal 26" xfId="100" xr:uid="{3831F2C6-E6BE-4F32-9BF1-E08DFA912F21}"/>
    <cellStyle name="Normal 27" xfId="101" xr:uid="{A7ECD056-F7D3-4C5F-9032-3B07CC40BDE2}"/>
    <cellStyle name="Normal 28" xfId="102" xr:uid="{E9681F2A-F381-49D5-A208-263B1BCCD9D1}"/>
    <cellStyle name="Normal 29" xfId="103" xr:uid="{5146CBE4-645C-4847-8E68-A7A4DFFE6DCA}"/>
    <cellStyle name="Normal 3" xfId="104" xr:uid="{E64F3D96-CD89-4CFB-937F-2A996DDEA6B6}"/>
    <cellStyle name="Normal 30" xfId="105" xr:uid="{B124410F-5605-4A14-8CB5-1697F0E87D04}"/>
    <cellStyle name="Normal 31" xfId="106" xr:uid="{45216C20-3BDF-4D92-8A80-11D64285A586}"/>
    <cellStyle name="Normal 32" xfId="107" xr:uid="{C3524B70-3514-426A-9121-373C9A7F6DC3}"/>
    <cellStyle name="Normal 33" xfId="108" xr:uid="{F7B357A2-67C0-4DE7-ADE3-5F20D227C4FF}"/>
    <cellStyle name="Normal 34" xfId="109" xr:uid="{4C555DAB-ADB4-4119-BA55-74D1790D3794}"/>
    <cellStyle name="Normal 35" xfId="110" xr:uid="{25ED5C0B-844C-4999-8D68-22A3BF44E7B5}"/>
    <cellStyle name="Normal 36" xfId="111" xr:uid="{F6232728-C5AE-4CE4-B754-7DFEF0246D30}"/>
    <cellStyle name="Normal 37" xfId="112" xr:uid="{31FCE067-42B3-444F-A547-4DDB8852FF2D}"/>
    <cellStyle name="Normal 4" xfId="113" xr:uid="{583A13A3-0944-43EE-A9C0-64A931806E23}"/>
    <cellStyle name="Normal 5" xfId="114" xr:uid="{A3193ED8-8AD7-49A7-AD26-F1C5ADC8D1FA}"/>
    <cellStyle name="Normal 6" xfId="115" xr:uid="{B9023312-6BA4-4FD7-A1C6-602D1F56D8A1}"/>
    <cellStyle name="Normal 7" xfId="116" xr:uid="{CB1D58DC-BE9B-46A6-A86A-6F6D57889768}"/>
    <cellStyle name="Normal 7 2" xfId="138" xr:uid="{86E5B19F-E3D8-416A-BB84-F3272073E1FD}"/>
    <cellStyle name="Normal 8" xfId="117" xr:uid="{88928434-A53D-4A5A-B897-90A5F6F0078B}"/>
    <cellStyle name="Normal 9" xfId="118" xr:uid="{D353F2D0-DC10-4FF7-88CD-67629E2196DA}"/>
    <cellStyle name="Normal_Samart Corp" xfId="119" xr:uid="{9C7DBA2B-1961-417D-94A0-43AF18B811E7}"/>
    <cellStyle name="Percent" xfId="120" builtinId="5"/>
    <cellStyle name="Percent [2]" xfId="121" xr:uid="{7CD9EACB-1742-4853-B679-66FBB033FEE7}"/>
    <cellStyle name="Percent 2" xfId="122" xr:uid="{F3299C52-0462-4340-95D4-9905C92EB071}"/>
    <cellStyle name="percentage" xfId="123" xr:uid="{B69E76DC-DDF0-4DD1-82C2-DE0E426A27A6}"/>
    <cellStyle name="Quantity" xfId="124" xr:uid="{22F4DD06-5A4C-41FF-922A-E356DD0A7D18}"/>
    <cellStyle name="Style 1" xfId="125" xr:uid="{5B1CA91D-850E-475E-8833-9DC194EF2205}"/>
    <cellStyle name="þ_x001d_ðK&amp;‚ý»&amp;{ý_x000b__x0008_n_x0008_B_x0009__x0007__x0001__x0001_" xfId="126" xr:uid="{AC804FD0-D992-494E-AF8D-8C808215AB13}"/>
    <cellStyle name="turns the number of whole workdays between two dateœ" xfId="127" xr:uid="{F3636B09-8F88-45C7-9925-68B7C3E245A8}"/>
    <cellStyle name="Tusental (0)_pldt" xfId="128" xr:uid="{5C9CC855-F6D1-41D4-8043-2382F5EB0D17}"/>
    <cellStyle name="Tusental_pldt" xfId="129" xr:uid="{500ED2DB-B6D3-487C-92AC-5E8C5D4647BA}"/>
    <cellStyle name="Valuta (0)_pldt" xfId="130" xr:uid="{B0A34EBA-9D60-40A3-8B29-543ABCA76516}"/>
    <cellStyle name="Valuta_pldt" xfId="131" xr:uid="{D41DC8B9-D7D3-41FA-B7C1-1367DF04C3DE}"/>
    <cellStyle name="เครื่องหมายจุลภาค [0]_Excel_MD97DL" xfId="132" xr:uid="{4A7EEE70-ED88-4560-9543-B8B7EA4B350D}"/>
    <cellStyle name="เครื่องหมายจุลภาค_Excel_MD97DL" xfId="133" xr:uid="{58DC9566-B8F9-433F-9018-F088641C8C32}"/>
    <cellStyle name="เครื่องหมายสกุลเงิน [0]_Excel_MD97DL" xfId="134" xr:uid="{933E6A8E-B992-40EA-BC62-548AA7F49CA7}"/>
    <cellStyle name="เครื่องหมายสกุลเงิน_Excel_MD97DL" xfId="135" xr:uid="{97083DBD-1C54-43AC-8658-C5F60C06460E}"/>
    <cellStyle name="ปกติ_Excel_MD97DL" xfId="136" xr:uid="{AF16CD0A-027D-4BB4-8B2C-581EF27B5B16}"/>
    <cellStyle name="ปกติ_งบ _ Cash แมวสี่ตัว" xfId="137" xr:uid="{D8A3913C-B99B-4838-A490-17D14F93AE0C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21510" name="Line 7">
          <a:extLst>
            <a:ext uri="{FF2B5EF4-FFF2-40B4-BE49-F238E27FC236}">
              <a16:creationId xmlns:a16="http://schemas.microsoft.com/office/drawing/2014/main" id="{65EF1368-6E9E-CC88-D2DF-AE3789FFA937}"/>
            </a:ext>
          </a:extLst>
        </xdr:cNvPr>
        <xdr:cNvSpPr>
          <a:spLocks noChangeShapeType="1"/>
        </xdr:cNvSpPr>
      </xdr:nvSpPr>
      <xdr:spPr bwMode="auto">
        <a:xfrm>
          <a:off x="2103120" y="26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21511" name="Line 8">
          <a:extLst>
            <a:ext uri="{FF2B5EF4-FFF2-40B4-BE49-F238E27FC236}">
              <a16:creationId xmlns:a16="http://schemas.microsoft.com/office/drawing/2014/main" id="{9E09ADB9-819F-906A-130C-0749E2E7C2E4}"/>
            </a:ext>
          </a:extLst>
        </xdr:cNvPr>
        <xdr:cNvSpPr>
          <a:spLocks noChangeShapeType="1"/>
        </xdr:cNvSpPr>
      </xdr:nvSpPr>
      <xdr:spPr bwMode="auto">
        <a:xfrm>
          <a:off x="2103120" y="26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21512" name="Line 7">
          <a:extLst>
            <a:ext uri="{FF2B5EF4-FFF2-40B4-BE49-F238E27FC236}">
              <a16:creationId xmlns:a16="http://schemas.microsoft.com/office/drawing/2014/main" id="{2A5FA981-C06F-4F3B-8D5B-DAFA1765AB46}"/>
            </a:ext>
          </a:extLst>
        </xdr:cNvPr>
        <xdr:cNvSpPr>
          <a:spLocks noChangeShapeType="1"/>
        </xdr:cNvSpPr>
      </xdr:nvSpPr>
      <xdr:spPr bwMode="auto">
        <a:xfrm>
          <a:off x="2103120" y="6934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21513" name="Line 8">
          <a:extLst>
            <a:ext uri="{FF2B5EF4-FFF2-40B4-BE49-F238E27FC236}">
              <a16:creationId xmlns:a16="http://schemas.microsoft.com/office/drawing/2014/main" id="{BB88D0E2-FE02-860E-8208-A2DDA7A83FE5}"/>
            </a:ext>
          </a:extLst>
        </xdr:cNvPr>
        <xdr:cNvSpPr>
          <a:spLocks noChangeShapeType="1"/>
        </xdr:cNvSpPr>
      </xdr:nvSpPr>
      <xdr:spPr bwMode="auto">
        <a:xfrm>
          <a:off x="2103120" y="6934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52</xdr:row>
      <xdr:rowOff>0</xdr:rowOff>
    </xdr:from>
    <xdr:to>
      <xdr:col>1</xdr:col>
      <xdr:colOff>0</xdr:colOff>
      <xdr:row>52</xdr:row>
      <xdr:rowOff>0</xdr:rowOff>
    </xdr:to>
    <xdr:sp macro="" textlink="">
      <xdr:nvSpPr>
        <xdr:cNvPr id="21514" name="Line 7">
          <a:extLst>
            <a:ext uri="{FF2B5EF4-FFF2-40B4-BE49-F238E27FC236}">
              <a16:creationId xmlns:a16="http://schemas.microsoft.com/office/drawing/2014/main" id="{5D3ECF91-108A-B783-E14C-C645C9E5FE42}"/>
            </a:ext>
          </a:extLst>
        </xdr:cNvPr>
        <xdr:cNvSpPr>
          <a:spLocks noChangeShapeType="1"/>
        </xdr:cNvSpPr>
      </xdr:nvSpPr>
      <xdr:spPr bwMode="auto">
        <a:xfrm>
          <a:off x="2103120" y="1440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52</xdr:row>
      <xdr:rowOff>0</xdr:rowOff>
    </xdr:from>
    <xdr:to>
      <xdr:col>1</xdr:col>
      <xdr:colOff>0</xdr:colOff>
      <xdr:row>52</xdr:row>
      <xdr:rowOff>0</xdr:rowOff>
    </xdr:to>
    <xdr:sp macro="" textlink="">
      <xdr:nvSpPr>
        <xdr:cNvPr id="21515" name="Line 8">
          <a:extLst>
            <a:ext uri="{FF2B5EF4-FFF2-40B4-BE49-F238E27FC236}">
              <a16:creationId xmlns:a16="http://schemas.microsoft.com/office/drawing/2014/main" id="{BF5F3F7B-34F0-4A16-6400-9379A3113B7C}"/>
            </a:ext>
          </a:extLst>
        </xdr:cNvPr>
        <xdr:cNvSpPr>
          <a:spLocks noChangeShapeType="1"/>
        </xdr:cNvSpPr>
      </xdr:nvSpPr>
      <xdr:spPr bwMode="auto">
        <a:xfrm>
          <a:off x="2103120" y="1440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22534" name="Line 7">
          <a:extLst>
            <a:ext uri="{FF2B5EF4-FFF2-40B4-BE49-F238E27FC236}">
              <a16:creationId xmlns:a16="http://schemas.microsoft.com/office/drawing/2014/main" id="{48CC3054-5196-0EA0-E08A-D387A984EA8C}"/>
            </a:ext>
          </a:extLst>
        </xdr:cNvPr>
        <xdr:cNvSpPr>
          <a:spLocks noChangeShapeType="1"/>
        </xdr:cNvSpPr>
      </xdr:nvSpPr>
      <xdr:spPr bwMode="auto">
        <a:xfrm>
          <a:off x="230886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22535" name="Line 8">
          <a:extLst>
            <a:ext uri="{FF2B5EF4-FFF2-40B4-BE49-F238E27FC236}">
              <a16:creationId xmlns:a16="http://schemas.microsoft.com/office/drawing/2014/main" id="{4B1AAE70-F1C3-8E14-E0E5-40262B40989B}"/>
            </a:ext>
          </a:extLst>
        </xdr:cNvPr>
        <xdr:cNvSpPr>
          <a:spLocks noChangeShapeType="1"/>
        </xdr:cNvSpPr>
      </xdr:nvSpPr>
      <xdr:spPr bwMode="auto">
        <a:xfrm>
          <a:off x="2308860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1</xdr:col>
      <xdr:colOff>0</xdr:colOff>
      <xdr:row>2</xdr:row>
      <xdr:rowOff>0</xdr:rowOff>
    </xdr:to>
    <xdr:sp macro="" textlink="">
      <xdr:nvSpPr>
        <xdr:cNvPr id="22536" name="Line 7">
          <a:extLst>
            <a:ext uri="{FF2B5EF4-FFF2-40B4-BE49-F238E27FC236}">
              <a16:creationId xmlns:a16="http://schemas.microsoft.com/office/drawing/2014/main" id="{5B5611F5-D269-E889-E445-C06CDB6072B9}"/>
            </a:ext>
          </a:extLst>
        </xdr:cNvPr>
        <xdr:cNvSpPr>
          <a:spLocks noChangeShapeType="1"/>
        </xdr:cNvSpPr>
      </xdr:nvSpPr>
      <xdr:spPr bwMode="auto">
        <a:xfrm>
          <a:off x="2308860" y="533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1</xdr:col>
      <xdr:colOff>0</xdr:colOff>
      <xdr:row>2</xdr:row>
      <xdr:rowOff>0</xdr:rowOff>
    </xdr:to>
    <xdr:sp macro="" textlink="">
      <xdr:nvSpPr>
        <xdr:cNvPr id="22537" name="Line 8">
          <a:extLst>
            <a:ext uri="{FF2B5EF4-FFF2-40B4-BE49-F238E27FC236}">
              <a16:creationId xmlns:a16="http://schemas.microsoft.com/office/drawing/2014/main" id="{979CF37F-DBE1-A458-4A4B-089AA81567D8}"/>
            </a:ext>
          </a:extLst>
        </xdr:cNvPr>
        <xdr:cNvSpPr>
          <a:spLocks noChangeShapeType="1"/>
        </xdr:cNvSpPr>
      </xdr:nvSpPr>
      <xdr:spPr bwMode="auto">
        <a:xfrm>
          <a:off x="2308860" y="533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22538" name="Line 7">
          <a:extLst>
            <a:ext uri="{FF2B5EF4-FFF2-40B4-BE49-F238E27FC236}">
              <a16:creationId xmlns:a16="http://schemas.microsoft.com/office/drawing/2014/main" id="{D736B2B2-836F-7FA6-AAF6-A5ED855833BF}"/>
            </a:ext>
          </a:extLst>
        </xdr:cNvPr>
        <xdr:cNvSpPr>
          <a:spLocks noChangeShapeType="1"/>
        </xdr:cNvSpPr>
      </xdr:nvSpPr>
      <xdr:spPr bwMode="auto">
        <a:xfrm>
          <a:off x="2308860" y="9601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0</xdr:colOff>
      <xdr:row>37</xdr:row>
      <xdr:rowOff>0</xdr:rowOff>
    </xdr:to>
    <xdr:sp macro="" textlink="">
      <xdr:nvSpPr>
        <xdr:cNvPr id="22539" name="Line 8">
          <a:extLst>
            <a:ext uri="{FF2B5EF4-FFF2-40B4-BE49-F238E27FC236}">
              <a16:creationId xmlns:a16="http://schemas.microsoft.com/office/drawing/2014/main" id="{0085A72B-9821-09D8-8480-291E6D18B5C4}"/>
            </a:ext>
          </a:extLst>
        </xdr:cNvPr>
        <xdr:cNvSpPr>
          <a:spLocks noChangeShapeType="1"/>
        </xdr:cNvSpPr>
      </xdr:nvSpPr>
      <xdr:spPr bwMode="auto">
        <a:xfrm>
          <a:off x="2308860" y="9601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2" name="Line 7">
          <a:extLst>
            <a:ext uri="{FF2B5EF4-FFF2-40B4-BE49-F238E27FC236}">
              <a16:creationId xmlns:a16="http://schemas.microsoft.com/office/drawing/2014/main" id="{344F550F-7F75-45EC-9B1F-EB57B65F4EFA}"/>
            </a:ext>
          </a:extLst>
        </xdr:cNvPr>
        <xdr:cNvSpPr>
          <a:spLocks noChangeShapeType="1"/>
        </xdr:cNvSpPr>
      </xdr:nvSpPr>
      <xdr:spPr bwMode="auto">
        <a:xfrm>
          <a:off x="2695575" y="533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3" name="Line 8">
          <a:extLst>
            <a:ext uri="{FF2B5EF4-FFF2-40B4-BE49-F238E27FC236}">
              <a16:creationId xmlns:a16="http://schemas.microsoft.com/office/drawing/2014/main" id="{794F9AEB-8492-4892-AB3A-9C96F1F9DFB4}"/>
            </a:ext>
          </a:extLst>
        </xdr:cNvPr>
        <xdr:cNvSpPr>
          <a:spLocks noChangeShapeType="1"/>
        </xdr:cNvSpPr>
      </xdr:nvSpPr>
      <xdr:spPr bwMode="auto">
        <a:xfrm>
          <a:off x="2695575" y="533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96</xdr:row>
      <xdr:rowOff>0</xdr:rowOff>
    </xdr:from>
    <xdr:to>
      <xdr:col>1</xdr:col>
      <xdr:colOff>0</xdr:colOff>
      <xdr:row>96</xdr:row>
      <xdr:rowOff>0</xdr:rowOff>
    </xdr:to>
    <xdr:sp macro="" textlink="">
      <xdr:nvSpPr>
        <xdr:cNvPr id="4" name="Line 7">
          <a:extLst>
            <a:ext uri="{FF2B5EF4-FFF2-40B4-BE49-F238E27FC236}">
              <a16:creationId xmlns:a16="http://schemas.microsoft.com/office/drawing/2014/main" id="{3DFDA2F4-9946-4AB1-9446-3BFF28D92658}"/>
            </a:ext>
          </a:extLst>
        </xdr:cNvPr>
        <xdr:cNvSpPr>
          <a:spLocks noChangeShapeType="1"/>
        </xdr:cNvSpPr>
      </xdr:nvSpPr>
      <xdr:spPr bwMode="auto">
        <a:xfrm>
          <a:off x="2695575" y="9601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96</xdr:row>
      <xdr:rowOff>0</xdr:rowOff>
    </xdr:from>
    <xdr:to>
      <xdr:col>1</xdr:col>
      <xdr:colOff>0</xdr:colOff>
      <xdr:row>96</xdr:row>
      <xdr:rowOff>0</xdr:rowOff>
    </xdr:to>
    <xdr:sp macro="" textlink="">
      <xdr:nvSpPr>
        <xdr:cNvPr id="5" name="Line 8">
          <a:extLst>
            <a:ext uri="{FF2B5EF4-FFF2-40B4-BE49-F238E27FC236}">
              <a16:creationId xmlns:a16="http://schemas.microsoft.com/office/drawing/2014/main" id="{F23415C7-5263-439F-801E-462527B6024E}"/>
            </a:ext>
          </a:extLst>
        </xdr:cNvPr>
        <xdr:cNvSpPr>
          <a:spLocks noChangeShapeType="1"/>
        </xdr:cNvSpPr>
      </xdr:nvSpPr>
      <xdr:spPr bwMode="auto">
        <a:xfrm>
          <a:off x="2695575" y="9601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</xdr:col>
      <xdr:colOff>0</xdr:colOff>
      <xdr:row>2</xdr:row>
      <xdr:rowOff>0</xdr:rowOff>
    </xdr:to>
    <xdr:sp macro="" textlink="">
      <xdr:nvSpPr>
        <xdr:cNvPr id="15821" name="Line 7">
          <a:extLst>
            <a:ext uri="{FF2B5EF4-FFF2-40B4-BE49-F238E27FC236}">
              <a16:creationId xmlns:a16="http://schemas.microsoft.com/office/drawing/2014/main" id="{F6D92064-FFED-754C-B689-C500FAB6D2C8}"/>
            </a:ext>
          </a:extLst>
        </xdr:cNvPr>
        <xdr:cNvSpPr>
          <a:spLocks noChangeShapeType="1"/>
        </xdr:cNvSpPr>
      </xdr:nvSpPr>
      <xdr:spPr bwMode="auto">
        <a:xfrm>
          <a:off x="2011680" y="533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1</xdr:col>
      <xdr:colOff>0</xdr:colOff>
      <xdr:row>2</xdr:row>
      <xdr:rowOff>0</xdr:rowOff>
    </xdr:to>
    <xdr:sp macro="" textlink="">
      <xdr:nvSpPr>
        <xdr:cNvPr id="15822" name="Line 8">
          <a:extLst>
            <a:ext uri="{FF2B5EF4-FFF2-40B4-BE49-F238E27FC236}">
              <a16:creationId xmlns:a16="http://schemas.microsoft.com/office/drawing/2014/main" id="{90B2CD96-808B-13C2-74F1-DFC115933563}"/>
            </a:ext>
          </a:extLst>
        </xdr:cNvPr>
        <xdr:cNvSpPr>
          <a:spLocks noChangeShapeType="1"/>
        </xdr:cNvSpPr>
      </xdr:nvSpPr>
      <xdr:spPr bwMode="auto">
        <a:xfrm>
          <a:off x="2011680" y="533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</xdr:col>
      <xdr:colOff>0</xdr:colOff>
      <xdr:row>2</xdr:row>
      <xdr:rowOff>0</xdr:rowOff>
    </xdr:to>
    <xdr:sp macro="" textlink="">
      <xdr:nvSpPr>
        <xdr:cNvPr id="16845" name="Line 7">
          <a:extLst>
            <a:ext uri="{FF2B5EF4-FFF2-40B4-BE49-F238E27FC236}">
              <a16:creationId xmlns:a16="http://schemas.microsoft.com/office/drawing/2014/main" id="{C12143A6-F193-6D09-747C-97A381615CB6}"/>
            </a:ext>
          </a:extLst>
        </xdr:cNvPr>
        <xdr:cNvSpPr>
          <a:spLocks noChangeShapeType="1"/>
        </xdr:cNvSpPr>
      </xdr:nvSpPr>
      <xdr:spPr bwMode="auto">
        <a:xfrm>
          <a:off x="2613660" y="533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1</xdr:col>
      <xdr:colOff>0</xdr:colOff>
      <xdr:row>2</xdr:row>
      <xdr:rowOff>0</xdr:rowOff>
    </xdr:to>
    <xdr:sp macro="" textlink="">
      <xdr:nvSpPr>
        <xdr:cNvPr id="16846" name="Line 8">
          <a:extLst>
            <a:ext uri="{FF2B5EF4-FFF2-40B4-BE49-F238E27FC236}">
              <a16:creationId xmlns:a16="http://schemas.microsoft.com/office/drawing/2014/main" id="{71AEDDE1-5536-7288-6E9E-160D092AE90F}"/>
            </a:ext>
          </a:extLst>
        </xdr:cNvPr>
        <xdr:cNvSpPr>
          <a:spLocks noChangeShapeType="1"/>
        </xdr:cNvSpPr>
      </xdr:nvSpPr>
      <xdr:spPr bwMode="auto">
        <a:xfrm>
          <a:off x="2613660" y="533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</xdr:col>
      <xdr:colOff>0</xdr:colOff>
      <xdr:row>2</xdr:row>
      <xdr:rowOff>0</xdr:rowOff>
    </xdr:to>
    <xdr:sp macro="" textlink="">
      <xdr:nvSpPr>
        <xdr:cNvPr id="18329" name="Line 7">
          <a:extLst>
            <a:ext uri="{FF2B5EF4-FFF2-40B4-BE49-F238E27FC236}">
              <a16:creationId xmlns:a16="http://schemas.microsoft.com/office/drawing/2014/main" id="{075F8B04-D5D8-38D4-F0AC-C25135C19157}"/>
            </a:ext>
          </a:extLst>
        </xdr:cNvPr>
        <xdr:cNvSpPr>
          <a:spLocks noChangeShapeType="1"/>
        </xdr:cNvSpPr>
      </xdr:nvSpPr>
      <xdr:spPr bwMode="auto">
        <a:xfrm>
          <a:off x="2103120" y="5029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1</xdr:col>
      <xdr:colOff>0</xdr:colOff>
      <xdr:row>2</xdr:row>
      <xdr:rowOff>0</xdr:rowOff>
    </xdr:to>
    <xdr:sp macro="" textlink="">
      <xdr:nvSpPr>
        <xdr:cNvPr id="18330" name="Line 8">
          <a:extLst>
            <a:ext uri="{FF2B5EF4-FFF2-40B4-BE49-F238E27FC236}">
              <a16:creationId xmlns:a16="http://schemas.microsoft.com/office/drawing/2014/main" id="{3E34C797-E7DC-40BC-59F8-A57C6DF9BE81}"/>
            </a:ext>
          </a:extLst>
        </xdr:cNvPr>
        <xdr:cNvSpPr>
          <a:spLocks noChangeShapeType="1"/>
        </xdr:cNvSpPr>
      </xdr:nvSpPr>
      <xdr:spPr bwMode="auto">
        <a:xfrm>
          <a:off x="2103120" y="5029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45</xdr:row>
      <xdr:rowOff>0</xdr:rowOff>
    </xdr:to>
    <xdr:sp macro="" textlink="">
      <xdr:nvSpPr>
        <xdr:cNvPr id="18331" name="Line 7">
          <a:extLst>
            <a:ext uri="{FF2B5EF4-FFF2-40B4-BE49-F238E27FC236}">
              <a16:creationId xmlns:a16="http://schemas.microsoft.com/office/drawing/2014/main" id="{FC88D64A-086E-1967-5105-F37CD93FE7E3}"/>
            </a:ext>
          </a:extLst>
        </xdr:cNvPr>
        <xdr:cNvSpPr>
          <a:spLocks noChangeShapeType="1"/>
        </xdr:cNvSpPr>
      </xdr:nvSpPr>
      <xdr:spPr bwMode="auto">
        <a:xfrm>
          <a:off x="2103120" y="110642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45</xdr:row>
      <xdr:rowOff>0</xdr:rowOff>
    </xdr:to>
    <xdr:sp macro="" textlink="">
      <xdr:nvSpPr>
        <xdr:cNvPr id="18332" name="Line 8">
          <a:extLst>
            <a:ext uri="{FF2B5EF4-FFF2-40B4-BE49-F238E27FC236}">
              <a16:creationId xmlns:a16="http://schemas.microsoft.com/office/drawing/2014/main" id="{B741383D-EF39-8040-803C-79FDA5C83884}"/>
            </a:ext>
          </a:extLst>
        </xdr:cNvPr>
        <xdr:cNvSpPr>
          <a:spLocks noChangeShapeType="1"/>
        </xdr:cNvSpPr>
      </xdr:nvSpPr>
      <xdr:spPr bwMode="auto">
        <a:xfrm>
          <a:off x="2103120" y="110642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A1539-023D-4AB7-B0DE-DCD60D4C4996}">
  <dimension ref="A1:M86"/>
  <sheetViews>
    <sheetView showGridLines="0" tabSelected="1" view="pageBreakPreview" zoomScale="85" zoomScaleNormal="115" zoomScaleSheetLayoutView="85" workbookViewId="0">
      <selection activeCell="A7" sqref="A7"/>
    </sheetView>
  </sheetViews>
  <sheetFormatPr defaultColWidth="10.7109375" defaultRowHeight="21" customHeight="1"/>
  <cols>
    <col min="1" max="1" width="36.85546875" style="67" customWidth="1"/>
    <col min="2" max="2" width="3.28515625" style="67" customWidth="1"/>
    <col min="3" max="3" width="1.7109375" style="4" customWidth="1"/>
    <col min="4" max="4" width="4.7109375" style="68" customWidth="1"/>
    <col min="5" max="5" width="1.7109375" style="67" customWidth="1"/>
    <col min="6" max="6" width="14" style="68" customWidth="1"/>
    <col min="7" max="7" width="1" style="68" customWidth="1"/>
    <col min="8" max="8" width="14" style="68" customWidth="1"/>
    <col min="9" max="9" width="1" style="67" customWidth="1"/>
    <col min="10" max="10" width="14" style="68" customWidth="1"/>
    <col min="11" max="11" width="1" style="68" customWidth="1"/>
    <col min="12" max="12" width="14" style="68" customWidth="1"/>
    <col min="13" max="13" width="0.85546875" style="5" customWidth="1"/>
    <col min="14" max="16384" width="10.7109375" style="67"/>
  </cols>
  <sheetData>
    <row r="1" spans="1:13" ht="21" customHeight="1">
      <c r="A1" s="69" t="s">
        <v>0</v>
      </c>
    </row>
    <row r="2" spans="1:13" ht="21" customHeight="1">
      <c r="A2" s="69" t="s">
        <v>1</v>
      </c>
      <c r="B2" s="6"/>
      <c r="C2" s="7"/>
      <c r="D2" s="8"/>
      <c r="E2" s="6"/>
      <c r="F2" s="9"/>
      <c r="G2" s="9"/>
      <c r="H2" s="9"/>
      <c r="I2" s="10"/>
      <c r="J2" s="8"/>
      <c r="K2" s="8"/>
      <c r="L2" s="8"/>
    </row>
    <row r="3" spans="1:13" ht="21" customHeight="1">
      <c r="A3" s="69" t="s">
        <v>187</v>
      </c>
      <c r="B3" s="6"/>
      <c r="C3" s="7"/>
      <c r="D3" s="8"/>
      <c r="E3" s="6"/>
      <c r="F3" s="9"/>
      <c r="G3" s="9"/>
      <c r="H3" s="9"/>
      <c r="I3" s="10"/>
      <c r="J3" s="8"/>
      <c r="K3" s="8"/>
      <c r="L3" s="8"/>
    </row>
    <row r="4" spans="1:13" ht="21" customHeight="1">
      <c r="A4" s="11"/>
      <c r="C4" s="67"/>
      <c r="D4" s="67"/>
      <c r="E4" s="12"/>
      <c r="F4" s="12"/>
      <c r="G4" s="12"/>
      <c r="H4" s="12"/>
      <c r="I4" s="12"/>
      <c r="J4" s="12"/>
      <c r="K4" s="67"/>
      <c r="L4" s="67"/>
      <c r="M4" s="5" t="s">
        <v>2</v>
      </c>
    </row>
    <row r="5" spans="1:13" ht="21" customHeight="1">
      <c r="D5" s="4"/>
      <c r="E5" s="4"/>
      <c r="F5" s="120" t="s">
        <v>3</v>
      </c>
      <c r="G5" s="120"/>
      <c r="H5" s="120"/>
      <c r="J5" s="120" t="s">
        <v>4</v>
      </c>
      <c r="K5" s="120"/>
      <c r="L5" s="120"/>
      <c r="M5" s="67"/>
    </row>
    <row r="6" spans="1:13" ht="21" customHeight="1">
      <c r="A6" s="11"/>
      <c r="D6" s="14" t="s">
        <v>5</v>
      </c>
      <c r="E6" s="14"/>
      <c r="F6" s="15" t="s">
        <v>188</v>
      </c>
      <c r="G6" s="16"/>
      <c r="H6" s="15" t="s">
        <v>6</v>
      </c>
      <c r="I6" s="16"/>
      <c r="J6" s="15" t="s">
        <v>188</v>
      </c>
      <c r="K6" s="16"/>
      <c r="L6" s="15" t="s">
        <v>6</v>
      </c>
    </row>
    <row r="7" spans="1:13" ht="21" customHeight="1">
      <c r="A7" s="11"/>
      <c r="D7" s="14"/>
      <c r="E7" s="14"/>
      <c r="F7" s="17" t="s">
        <v>7</v>
      </c>
      <c r="G7" s="18"/>
      <c r="H7" s="17" t="s">
        <v>8</v>
      </c>
      <c r="J7" s="17" t="s">
        <v>7</v>
      </c>
      <c r="K7" s="18"/>
      <c r="L7" s="19" t="s">
        <v>8</v>
      </c>
      <c r="M7" s="67"/>
    </row>
    <row r="8" spans="1:13" ht="21" customHeight="1">
      <c r="B8" s="20"/>
      <c r="D8" s="14"/>
      <c r="E8" s="14"/>
      <c r="F8" s="21" t="s">
        <v>9</v>
      </c>
      <c r="G8" s="16"/>
      <c r="H8" s="21"/>
      <c r="I8" s="22"/>
      <c r="J8" s="21" t="s">
        <v>9</v>
      </c>
      <c r="K8" s="16"/>
      <c r="L8" s="21"/>
    </row>
    <row r="9" spans="1:13" ht="21" customHeight="1">
      <c r="A9" s="69" t="s">
        <v>10</v>
      </c>
      <c r="B9" s="20"/>
      <c r="D9" s="14"/>
      <c r="E9" s="14"/>
      <c r="F9" s="21"/>
      <c r="G9" s="16"/>
      <c r="H9" s="21"/>
      <c r="I9" s="22"/>
      <c r="J9" s="21"/>
      <c r="K9" s="21"/>
      <c r="L9" s="21"/>
    </row>
    <row r="10" spans="1:13" ht="21" customHeight="1">
      <c r="A10" s="69" t="s">
        <v>11</v>
      </c>
      <c r="D10" s="4"/>
      <c r="E10" s="4"/>
      <c r="G10" s="67"/>
    </row>
    <row r="11" spans="1:13" ht="21" customHeight="1">
      <c r="A11" s="20" t="s">
        <v>12</v>
      </c>
      <c r="B11" s="20"/>
      <c r="D11" s="23"/>
      <c r="E11" s="74"/>
      <c r="F11" s="24">
        <v>666209</v>
      </c>
      <c r="G11" s="24"/>
      <c r="H11" s="91">
        <v>768454</v>
      </c>
      <c r="I11" s="91"/>
      <c r="J11" s="91">
        <v>56806</v>
      </c>
      <c r="K11" s="91"/>
      <c r="L11" s="91">
        <v>308803</v>
      </c>
      <c r="M11" s="24"/>
    </row>
    <row r="12" spans="1:13" ht="21" customHeight="1">
      <c r="A12" s="75" t="s">
        <v>13</v>
      </c>
      <c r="B12" s="20"/>
      <c r="D12" s="23">
        <v>3</v>
      </c>
      <c r="E12" s="74"/>
      <c r="F12" s="24">
        <v>148300</v>
      </c>
      <c r="G12" s="24"/>
      <c r="H12" s="91">
        <v>196387</v>
      </c>
      <c r="I12" s="91"/>
      <c r="J12" s="91">
        <v>19285</v>
      </c>
      <c r="K12" s="91"/>
      <c r="L12" s="91">
        <v>18476</v>
      </c>
      <c r="M12" s="24"/>
    </row>
    <row r="13" spans="1:13" ht="21" customHeight="1">
      <c r="A13" s="67" t="s">
        <v>14</v>
      </c>
      <c r="B13" s="20"/>
      <c r="D13" s="23"/>
      <c r="E13" s="74"/>
      <c r="F13" s="24">
        <v>71058</v>
      </c>
      <c r="G13" s="24"/>
      <c r="H13" s="91">
        <v>74774</v>
      </c>
      <c r="I13" s="91"/>
      <c r="J13" s="91">
        <v>0</v>
      </c>
      <c r="K13" s="91"/>
      <c r="L13" s="91">
        <v>0</v>
      </c>
      <c r="M13" s="24"/>
    </row>
    <row r="14" spans="1:13" ht="21" customHeight="1">
      <c r="A14" s="20" t="s">
        <v>15</v>
      </c>
      <c r="B14" s="20"/>
      <c r="D14" s="23">
        <v>4</v>
      </c>
      <c r="E14" s="74"/>
      <c r="F14" s="91">
        <v>60188</v>
      </c>
      <c r="G14" s="24"/>
      <c r="H14" s="91">
        <v>68374</v>
      </c>
      <c r="I14" s="91"/>
      <c r="J14" s="91">
        <v>11866</v>
      </c>
      <c r="K14" s="91"/>
      <c r="L14" s="91">
        <v>11589</v>
      </c>
      <c r="M14" s="24"/>
    </row>
    <row r="15" spans="1:13" ht="21" customHeight="1">
      <c r="A15" s="69" t="s">
        <v>16</v>
      </c>
      <c r="D15" s="23"/>
      <c r="E15" s="23"/>
      <c r="F15" s="30">
        <f>SUM(F11:F14)</f>
        <v>945755</v>
      </c>
      <c r="G15" s="24"/>
      <c r="H15" s="26">
        <f>SUM(H11:H14)</f>
        <v>1107989</v>
      </c>
      <c r="I15" s="25"/>
      <c r="J15" s="26">
        <f>SUM(J11:J14)</f>
        <v>87957</v>
      </c>
      <c r="K15" s="25"/>
      <c r="L15" s="26">
        <f>SUM(L11:L14)</f>
        <v>338868</v>
      </c>
    </row>
    <row r="16" spans="1:13" ht="21" customHeight="1">
      <c r="A16" s="69" t="s">
        <v>17</v>
      </c>
      <c r="D16" s="27"/>
      <c r="E16" s="27"/>
      <c r="F16" s="89"/>
      <c r="G16" s="90"/>
      <c r="H16" s="25"/>
      <c r="I16" s="25"/>
      <c r="J16" s="25"/>
      <c r="K16" s="25"/>
      <c r="L16" s="25"/>
    </row>
    <row r="17" spans="1:13" ht="21" customHeight="1">
      <c r="A17" s="20" t="s">
        <v>18</v>
      </c>
      <c r="B17" s="20"/>
      <c r="D17" s="23">
        <v>5</v>
      </c>
      <c r="E17" s="74"/>
      <c r="F17" s="35">
        <v>0</v>
      </c>
      <c r="G17" s="35"/>
      <c r="H17" s="91">
        <v>0</v>
      </c>
      <c r="I17" s="91"/>
      <c r="J17" s="91">
        <v>1843217</v>
      </c>
      <c r="K17" s="91"/>
      <c r="L17" s="91">
        <v>1939580</v>
      </c>
      <c r="M17" s="24"/>
    </row>
    <row r="18" spans="1:13" ht="21" customHeight="1">
      <c r="A18" s="20" t="s">
        <v>194</v>
      </c>
      <c r="B18" s="20"/>
      <c r="D18" s="23">
        <v>2</v>
      </c>
      <c r="E18" s="74"/>
      <c r="F18" s="35">
        <v>0</v>
      </c>
      <c r="G18" s="35"/>
      <c r="H18" s="91">
        <v>0</v>
      </c>
      <c r="I18" s="91"/>
      <c r="J18" s="91">
        <v>646</v>
      </c>
      <c r="K18" s="91"/>
      <c r="L18" s="91">
        <v>0</v>
      </c>
      <c r="M18" s="24"/>
    </row>
    <row r="19" spans="1:13" ht="21" customHeight="1">
      <c r="A19" s="20" t="s">
        <v>19</v>
      </c>
      <c r="B19" s="20"/>
      <c r="D19" s="23"/>
      <c r="E19" s="74"/>
      <c r="F19" s="35">
        <v>16005</v>
      </c>
      <c r="G19" s="35"/>
      <c r="H19" s="91">
        <v>18635</v>
      </c>
      <c r="I19" s="91"/>
      <c r="J19" s="91">
        <v>136</v>
      </c>
      <c r="K19" s="91"/>
      <c r="L19" s="91">
        <v>124</v>
      </c>
      <c r="M19" s="24"/>
    </row>
    <row r="20" spans="1:13" ht="21" customHeight="1">
      <c r="A20" s="20" t="s">
        <v>20</v>
      </c>
      <c r="B20" s="20"/>
      <c r="D20" s="23"/>
      <c r="E20" s="74"/>
      <c r="F20" s="35">
        <v>428</v>
      </c>
      <c r="G20" s="35"/>
      <c r="H20" s="91">
        <v>524</v>
      </c>
      <c r="I20" s="91"/>
      <c r="J20" s="91">
        <v>428</v>
      </c>
      <c r="K20" s="91"/>
      <c r="L20" s="91">
        <v>524</v>
      </c>
      <c r="M20" s="24"/>
    </row>
    <row r="21" spans="1:13" ht="21" customHeight="1">
      <c r="A21" s="67" t="s">
        <v>21</v>
      </c>
      <c r="D21" s="23">
        <v>6</v>
      </c>
      <c r="E21" s="74"/>
      <c r="F21" s="92">
        <v>1200412</v>
      </c>
      <c r="G21" s="24"/>
      <c r="H21" s="91">
        <v>1050820</v>
      </c>
      <c r="I21" s="91"/>
      <c r="J21" s="91">
        <v>0</v>
      </c>
      <c r="K21" s="91"/>
      <c r="L21" s="91">
        <v>0</v>
      </c>
      <c r="M21" s="74"/>
    </row>
    <row r="22" spans="1:13" ht="21" customHeight="1">
      <c r="A22" s="67" t="s">
        <v>22</v>
      </c>
      <c r="D22" s="23"/>
      <c r="E22" s="74"/>
      <c r="F22" s="93">
        <v>100</v>
      </c>
      <c r="G22" s="24"/>
      <c r="H22" s="94">
        <v>100</v>
      </c>
      <c r="I22" s="91"/>
      <c r="J22" s="94">
        <v>100</v>
      </c>
      <c r="K22" s="91"/>
      <c r="L22" s="94">
        <v>100</v>
      </c>
      <c r="M22" s="74"/>
    </row>
    <row r="23" spans="1:13" ht="21" customHeight="1">
      <c r="A23" s="69" t="s">
        <v>23</v>
      </c>
      <c r="D23" s="92"/>
      <c r="E23" s="74"/>
      <c r="F23" s="28">
        <f>SUM(F17:F22)</f>
        <v>1216945</v>
      </c>
      <c r="G23" s="24"/>
      <c r="H23" s="28">
        <f>SUM(H17:H22)</f>
        <v>1070079</v>
      </c>
      <c r="I23" s="24"/>
      <c r="J23" s="28">
        <f>SUM(J17:J22)</f>
        <v>1844527</v>
      </c>
      <c r="K23" s="24"/>
      <c r="L23" s="28">
        <f>SUM(L17:L22)</f>
        <v>1940328</v>
      </c>
      <c r="M23" s="74"/>
    </row>
    <row r="24" spans="1:13" ht="21" customHeight="1" thickBot="1">
      <c r="A24" s="69" t="s">
        <v>24</v>
      </c>
      <c r="D24" s="23"/>
      <c r="E24" s="23"/>
      <c r="F24" s="29">
        <f>SUM(F15+F23)</f>
        <v>2162700</v>
      </c>
      <c r="G24" s="24"/>
      <c r="H24" s="29">
        <f>SUM(H15+H23)</f>
        <v>2178068</v>
      </c>
      <c r="I24" s="24"/>
      <c r="J24" s="29">
        <f>SUM(J15+J23)</f>
        <v>1932484</v>
      </c>
      <c r="K24" s="24"/>
      <c r="L24" s="29">
        <f>SUM(L15+L23)</f>
        <v>2279196</v>
      </c>
      <c r="M24" s="24"/>
    </row>
    <row r="25" spans="1:13" ht="21" customHeight="1" thickTop="1">
      <c r="D25" s="75"/>
      <c r="E25" s="75"/>
      <c r="F25" s="75"/>
      <c r="G25" s="75"/>
      <c r="H25" s="75"/>
      <c r="I25" s="75"/>
      <c r="J25" s="75"/>
      <c r="K25" s="75"/>
      <c r="L25" s="75"/>
    </row>
    <row r="26" spans="1:13" ht="21" customHeight="1">
      <c r="A26" s="67" t="s">
        <v>25</v>
      </c>
    </row>
    <row r="27" spans="1:13" ht="21" customHeight="1">
      <c r="A27" s="69" t="s">
        <v>0</v>
      </c>
    </row>
    <row r="28" spans="1:13" ht="21" customHeight="1">
      <c r="A28" s="69" t="s">
        <v>26</v>
      </c>
      <c r="B28" s="6"/>
      <c r="C28" s="7"/>
      <c r="D28" s="8"/>
      <c r="E28" s="6"/>
      <c r="F28" s="9"/>
      <c r="G28" s="9"/>
      <c r="H28" s="9"/>
      <c r="I28" s="10"/>
      <c r="J28" s="8"/>
      <c r="K28" s="8"/>
      <c r="L28" s="8"/>
    </row>
    <row r="29" spans="1:13" ht="21" customHeight="1">
      <c r="A29" s="69" t="s">
        <v>187</v>
      </c>
      <c r="B29" s="6"/>
      <c r="C29" s="7"/>
      <c r="D29" s="8"/>
      <c r="E29" s="6"/>
      <c r="F29" s="9"/>
      <c r="G29" s="9"/>
      <c r="H29" s="9"/>
      <c r="I29" s="10"/>
      <c r="J29" s="8"/>
      <c r="K29" s="8"/>
      <c r="L29" s="8"/>
    </row>
    <row r="30" spans="1:13" ht="21" customHeight="1">
      <c r="A30" s="11"/>
      <c r="C30" s="67"/>
      <c r="D30" s="67"/>
      <c r="E30" s="12"/>
      <c r="F30" s="12"/>
      <c r="G30" s="12"/>
      <c r="H30" s="12"/>
      <c r="I30" s="12"/>
      <c r="J30" s="12"/>
      <c r="K30" s="67"/>
      <c r="L30" s="67"/>
      <c r="M30" s="5" t="s">
        <v>2</v>
      </c>
    </row>
    <row r="31" spans="1:13" ht="21" customHeight="1">
      <c r="D31" s="4"/>
      <c r="E31" s="4"/>
      <c r="F31" s="120" t="s">
        <v>3</v>
      </c>
      <c r="G31" s="120"/>
      <c r="H31" s="120"/>
      <c r="J31" s="120" t="s">
        <v>4</v>
      </c>
      <c r="K31" s="120"/>
      <c r="L31" s="120"/>
      <c r="M31" s="67"/>
    </row>
    <row r="32" spans="1:13" ht="21" customHeight="1">
      <c r="A32" s="11"/>
      <c r="D32" s="14" t="s">
        <v>5</v>
      </c>
      <c r="E32" s="14"/>
      <c r="F32" s="15" t="s">
        <v>188</v>
      </c>
      <c r="G32" s="16"/>
      <c r="H32" s="15" t="s">
        <v>6</v>
      </c>
      <c r="I32" s="16"/>
      <c r="J32" s="15" t="s">
        <v>188</v>
      </c>
      <c r="K32" s="16"/>
      <c r="L32" s="15" t="s">
        <v>6</v>
      </c>
    </row>
    <row r="33" spans="1:13" ht="21" customHeight="1">
      <c r="A33" s="11"/>
      <c r="D33" s="14"/>
      <c r="E33" s="14"/>
      <c r="F33" s="17" t="s">
        <v>7</v>
      </c>
      <c r="G33" s="18"/>
      <c r="H33" s="17" t="s">
        <v>8</v>
      </c>
      <c r="J33" s="17" t="s">
        <v>7</v>
      </c>
      <c r="K33" s="18"/>
      <c r="L33" s="19" t="s">
        <v>8</v>
      </c>
      <c r="M33" s="67"/>
    </row>
    <row r="34" spans="1:13" ht="21" customHeight="1">
      <c r="B34" s="20"/>
      <c r="D34" s="14"/>
      <c r="E34" s="14"/>
      <c r="F34" s="21" t="s">
        <v>9</v>
      </c>
      <c r="G34" s="16"/>
      <c r="H34" s="21"/>
      <c r="I34" s="22"/>
      <c r="J34" s="21" t="s">
        <v>9</v>
      </c>
      <c r="K34" s="16"/>
      <c r="L34" s="21"/>
    </row>
    <row r="35" spans="1:13" ht="21" customHeight="1">
      <c r="A35" s="69" t="s">
        <v>27</v>
      </c>
      <c r="D35" s="4"/>
      <c r="E35" s="4"/>
      <c r="G35" s="67"/>
    </row>
    <row r="36" spans="1:13" ht="21.75" customHeight="1">
      <c r="A36" s="69" t="s">
        <v>28</v>
      </c>
      <c r="D36" s="4"/>
      <c r="E36" s="4"/>
      <c r="G36" s="67"/>
    </row>
    <row r="37" spans="1:13" ht="21" customHeight="1">
      <c r="A37" s="75" t="s">
        <v>29</v>
      </c>
      <c r="D37" s="23">
        <v>7</v>
      </c>
      <c r="E37" s="74"/>
      <c r="F37" s="35">
        <v>239880</v>
      </c>
      <c r="G37" s="72"/>
      <c r="H37" s="91">
        <v>232747</v>
      </c>
      <c r="I37" s="91"/>
      <c r="J37" s="91">
        <v>5212</v>
      </c>
      <c r="K37" s="91"/>
      <c r="L37" s="91">
        <v>8245</v>
      </c>
      <c r="M37" s="72"/>
    </row>
    <row r="38" spans="1:13" ht="21" customHeight="1">
      <c r="A38" s="67" t="s">
        <v>30</v>
      </c>
      <c r="D38" s="23"/>
      <c r="E38" s="74"/>
      <c r="F38" s="35">
        <v>94</v>
      </c>
      <c r="G38" s="72"/>
      <c r="H38" s="91">
        <v>77</v>
      </c>
      <c r="I38" s="91"/>
      <c r="J38" s="91">
        <v>94</v>
      </c>
      <c r="K38" s="91"/>
      <c r="L38" s="91">
        <v>77</v>
      </c>
      <c r="M38" s="72"/>
    </row>
    <row r="39" spans="1:13" ht="21" customHeight="1">
      <c r="A39" s="67" t="s">
        <v>31</v>
      </c>
      <c r="D39" s="23"/>
      <c r="E39" s="74"/>
      <c r="F39" s="35">
        <v>97175</v>
      </c>
      <c r="G39" s="72"/>
      <c r="H39" s="91">
        <v>109809</v>
      </c>
      <c r="I39" s="91"/>
      <c r="J39" s="91">
        <v>0</v>
      </c>
      <c r="K39" s="91"/>
      <c r="L39" s="91">
        <v>0</v>
      </c>
      <c r="M39" s="72"/>
    </row>
    <row r="40" spans="1:13" ht="21" customHeight="1">
      <c r="A40" s="67" t="s">
        <v>32</v>
      </c>
      <c r="D40" s="23"/>
      <c r="E40" s="74"/>
      <c r="F40" s="35">
        <v>12872</v>
      </c>
      <c r="G40" s="72"/>
      <c r="H40" s="91">
        <v>13545</v>
      </c>
      <c r="I40" s="91"/>
      <c r="J40" s="91">
        <v>0</v>
      </c>
      <c r="K40" s="91"/>
      <c r="L40" s="91">
        <v>0</v>
      </c>
      <c r="M40" s="72"/>
    </row>
    <row r="41" spans="1:13" ht="21" customHeight="1">
      <c r="A41" s="67" t="s">
        <v>33</v>
      </c>
      <c r="D41" s="23"/>
      <c r="E41" s="74"/>
      <c r="F41" s="35">
        <v>16715</v>
      </c>
      <c r="G41" s="72"/>
      <c r="H41" s="91">
        <v>12517</v>
      </c>
      <c r="I41" s="91"/>
      <c r="J41" s="91">
        <v>10945</v>
      </c>
      <c r="K41" s="91"/>
      <c r="L41" s="91">
        <v>7642</v>
      </c>
      <c r="M41" s="72"/>
    </row>
    <row r="42" spans="1:13" ht="21" customHeight="1">
      <c r="A42" s="69" t="s">
        <v>34</v>
      </c>
      <c r="D42" s="4"/>
      <c r="E42" s="4"/>
      <c r="F42" s="30">
        <f>SUM(F37:F41)</f>
        <v>366736</v>
      </c>
      <c r="G42" s="24"/>
      <c r="H42" s="30">
        <f>SUM(H37:H41)</f>
        <v>368695</v>
      </c>
      <c r="I42" s="24"/>
      <c r="J42" s="30">
        <f>SUM(J37:J41)</f>
        <v>16251</v>
      </c>
      <c r="K42" s="24"/>
      <c r="L42" s="30">
        <f>SUM(L37:L41)</f>
        <v>15964</v>
      </c>
    </row>
    <row r="43" spans="1:13" ht="21" customHeight="1">
      <c r="A43" s="69" t="s">
        <v>35</v>
      </c>
      <c r="D43" s="4"/>
      <c r="E43" s="4"/>
      <c r="F43" s="24"/>
      <c r="G43" s="24"/>
      <c r="H43" s="24"/>
      <c r="I43" s="24"/>
      <c r="J43" s="24"/>
      <c r="K43" s="24"/>
      <c r="L43" s="24"/>
    </row>
    <row r="44" spans="1:13" ht="21" customHeight="1">
      <c r="A44" s="67" t="s">
        <v>36</v>
      </c>
      <c r="D44" s="23"/>
      <c r="E44" s="74"/>
      <c r="F44" s="72">
        <v>447</v>
      </c>
      <c r="G44" s="72"/>
      <c r="H44" s="17">
        <v>519</v>
      </c>
      <c r="I44" s="17"/>
      <c r="J44" s="17">
        <v>447</v>
      </c>
      <c r="K44" s="17"/>
      <c r="L44" s="17">
        <v>519</v>
      </c>
      <c r="M44" s="72"/>
    </row>
    <row r="45" spans="1:13" ht="21" customHeight="1">
      <c r="A45" s="95" t="s">
        <v>37</v>
      </c>
      <c r="D45" s="23">
        <v>8</v>
      </c>
      <c r="E45" s="74"/>
      <c r="F45" s="24">
        <v>435320</v>
      </c>
      <c r="G45" s="72"/>
      <c r="H45" s="17">
        <v>180451</v>
      </c>
      <c r="I45" s="17"/>
      <c r="J45" s="17">
        <v>0</v>
      </c>
      <c r="K45" s="17"/>
      <c r="L45" s="17">
        <v>0</v>
      </c>
      <c r="M45" s="72"/>
    </row>
    <row r="46" spans="1:13" ht="21" customHeight="1">
      <c r="A46" s="67" t="s">
        <v>38</v>
      </c>
      <c r="D46" s="74"/>
      <c r="E46" s="74"/>
      <c r="F46" s="24">
        <v>75259</v>
      </c>
      <c r="G46" s="24"/>
      <c r="H46" s="17">
        <v>79003</v>
      </c>
      <c r="I46" s="17"/>
      <c r="J46" s="17">
        <v>0</v>
      </c>
      <c r="K46" s="17"/>
      <c r="L46" s="17">
        <v>0</v>
      </c>
      <c r="M46" s="72"/>
    </row>
    <row r="47" spans="1:13" ht="21" customHeight="1">
      <c r="A47" s="75" t="s">
        <v>39</v>
      </c>
      <c r="D47" s="23"/>
      <c r="E47" s="74"/>
      <c r="F47" s="60">
        <v>23133</v>
      </c>
      <c r="G47" s="72"/>
      <c r="H47" s="31">
        <v>23946</v>
      </c>
      <c r="I47" s="17"/>
      <c r="J47" s="31">
        <v>12446</v>
      </c>
      <c r="K47" s="17"/>
      <c r="L47" s="31">
        <v>11947</v>
      </c>
      <c r="M47" s="72"/>
    </row>
    <row r="48" spans="1:13" ht="21" customHeight="1">
      <c r="A48" s="69" t="s">
        <v>40</v>
      </c>
      <c r="D48" s="4"/>
      <c r="E48" s="4"/>
      <c r="F48" s="28">
        <f>SUM(F44:F47)</f>
        <v>534159</v>
      </c>
      <c r="G48" s="24"/>
      <c r="H48" s="28">
        <f>SUM(H44:H47)</f>
        <v>283919</v>
      </c>
      <c r="I48" s="24"/>
      <c r="J48" s="28">
        <f>SUM(J44:J47)</f>
        <v>12893</v>
      </c>
      <c r="K48" s="24"/>
      <c r="L48" s="28">
        <f>SUM(L44:L47)</f>
        <v>12466</v>
      </c>
    </row>
    <row r="49" spans="1:13" ht="21" customHeight="1">
      <c r="A49" s="69" t="s">
        <v>41</v>
      </c>
      <c r="D49" s="4"/>
      <c r="E49" s="4"/>
      <c r="F49" s="73">
        <f>SUM(F42,F48)</f>
        <v>900895</v>
      </c>
      <c r="G49" s="24"/>
      <c r="H49" s="73">
        <f>SUM(H42,H48)</f>
        <v>652614</v>
      </c>
      <c r="I49" s="72"/>
      <c r="J49" s="73">
        <f>SUM(J42,J48)</f>
        <v>29144</v>
      </c>
      <c r="K49" s="72"/>
      <c r="L49" s="73">
        <f>SUM(L42,L48)</f>
        <v>28430</v>
      </c>
    </row>
    <row r="50" spans="1:13" ht="21" customHeight="1">
      <c r="A50" s="75"/>
      <c r="B50" s="75"/>
    </row>
    <row r="51" spans="1:13" ht="21" customHeight="1">
      <c r="A51" s="67" t="s">
        <v>25</v>
      </c>
      <c r="D51" s="67"/>
      <c r="F51" s="67"/>
      <c r="G51" s="67"/>
      <c r="H51" s="67"/>
    </row>
    <row r="52" spans="1:13" ht="21" customHeight="1">
      <c r="A52" s="69" t="s">
        <v>0</v>
      </c>
    </row>
    <row r="53" spans="1:13" ht="21" customHeight="1">
      <c r="A53" s="69" t="s">
        <v>26</v>
      </c>
      <c r="B53" s="6"/>
      <c r="C53" s="7"/>
      <c r="D53" s="8"/>
      <c r="E53" s="6"/>
      <c r="F53" s="9"/>
      <c r="G53" s="9"/>
      <c r="H53" s="9"/>
      <c r="I53" s="10"/>
      <c r="J53" s="8"/>
      <c r="K53" s="8"/>
      <c r="L53" s="8"/>
    </row>
    <row r="54" spans="1:13" ht="21" customHeight="1">
      <c r="A54" s="69" t="s">
        <v>187</v>
      </c>
      <c r="B54" s="6"/>
      <c r="C54" s="7"/>
      <c r="D54" s="8"/>
      <c r="E54" s="6"/>
      <c r="F54" s="9"/>
      <c r="G54" s="9"/>
      <c r="H54" s="9"/>
      <c r="I54" s="10"/>
      <c r="J54" s="8"/>
      <c r="K54" s="8"/>
      <c r="L54" s="8"/>
    </row>
    <row r="55" spans="1:13" ht="21" customHeight="1">
      <c r="A55" s="11"/>
      <c r="C55" s="67"/>
      <c r="D55" s="67"/>
      <c r="E55" s="12"/>
      <c r="F55" s="12"/>
      <c r="G55" s="12"/>
      <c r="H55" s="12"/>
      <c r="I55" s="12"/>
      <c r="J55" s="12"/>
      <c r="K55" s="67"/>
      <c r="L55" s="67"/>
      <c r="M55" s="5" t="s">
        <v>2</v>
      </c>
    </row>
    <row r="56" spans="1:13" ht="21" customHeight="1">
      <c r="D56" s="4"/>
      <c r="E56" s="4"/>
      <c r="F56" s="120" t="s">
        <v>3</v>
      </c>
      <c r="G56" s="120"/>
      <c r="H56" s="120"/>
      <c r="J56" s="120" t="s">
        <v>4</v>
      </c>
      <c r="K56" s="120"/>
      <c r="L56" s="120"/>
      <c r="M56" s="67"/>
    </row>
    <row r="57" spans="1:13" ht="21" customHeight="1">
      <c r="A57" s="11"/>
      <c r="D57" s="14" t="s">
        <v>5</v>
      </c>
      <c r="E57" s="14"/>
      <c r="F57" s="15" t="s">
        <v>188</v>
      </c>
      <c r="G57" s="16"/>
      <c r="H57" s="15" t="s">
        <v>6</v>
      </c>
      <c r="I57" s="16"/>
      <c r="J57" s="15" t="s">
        <v>188</v>
      </c>
      <c r="K57" s="16"/>
      <c r="L57" s="15" t="s">
        <v>6</v>
      </c>
    </row>
    <row r="58" spans="1:13" ht="21" customHeight="1">
      <c r="A58" s="11"/>
      <c r="D58" s="14"/>
      <c r="E58" s="14"/>
      <c r="F58" s="17" t="s">
        <v>7</v>
      </c>
      <c r="G58" s="18"/>
      <c r="H58" s="17" t="s">
        <v>8</v>
      </c>
      <c r="J58" s="17" t="s">
        <v>7</v>
      </c>
      <c r="K58" s="18"/>
      <c r="L58" s="19" t="s">
        <v>8</v>
      </c>
      <c r="M58" s="67"/>
    </row>
    <row r="59" spans="1:13" ht="21" customHeight="1">
      <c r="B59" s="20"/>
      <c r="D59" s="14"/>
      <c r="E59" s="14"/>
      <c r="F59" s="21" t="s">
        <v>9</v>
      </c>
      <c r="G59" s="16"/>
      <c r="H59" s="21"/>
      <c r="I59" s="22"/>
      <c r="J59" s="21" t="s">
        <v>9</v>
      </c>
      <c r="K59" s="16"/>
      <c r="L59" s="21"/>
    </row>
    <row r="60" spans="1:13" ht="21" customHeight="1">
      <c r="A60" s="69" t="s">
        <v>42</v>
      </c>
      <c r="D60" s="14"/>
      <c r="E60" s="14"/>
      <c r="F60" s="21"/>
      <c r="G60" s="16"/>
      <c r="H60" s="21"/>
      <c r="I60" s="22"/>
      <c r="J60" s="21"/>
      <c r="K60" s="21"/>
      <c r="L60" s="21"/>
    </row>
    <row r="61" spans="1:13" ht="21" customHeight="1">
      <c r="A61" s="69" t="s">
        <v>43</v>
      </c>
      <c r="D61" s="4"/>
      <c r="E61" s="4"/>
      <c r="G61" s="67"/>
    </row>
    <row r="62" spans="1:13" ht="21" customHeight="1">
      <c r="A62" s="67" t="s">
        <v>44</v>
      </c>
      <c r="D62" s="23"/>
      <c r="E62" s="4"/>
      <c r="G62" s="67"/>
    </row>
    <row r="63" spans="1:13" ht="21" customHeight="1">
      <c r="A63" s="67" t="s">
        <v>45</v>
      </c>
      <c r="D63" s="23"/>
      <c r="E63" s="4"/>
      <c r="G63" s="67"/>
    </row>
    <row r="64" spans="1:13" ht="21" customHeight="1" thickBot="1">
      <c r="A64" s="67" t="s">
        <v>46</v>
      </c>
      <c r="D64" s="23"/>
      <c r="E64" s="4"/>
      <c r="F64" s="87">
        <v>320000</v>
      </c>
      <c r="G64" s="72"/>
      <c r="H64" s="87">
        <v>320000</v>
      </c>
      <c r="I64" s="72"/>
      <c r="J64" s="87">
        <v>320000</v>
      </c>
      <c r="K64" s="72"/>
      <c r="L64" s="87">
        <v>320000</v>
      </c>
      <c r="M64" s="32"/>
    </row>
    <row r="65" spans="1:13" ht="21" customHeight="1" thickTop="1">
      <c r="A65" s="67" t="s">
        <v>47</v>
      </c>
      <c r="D65" s="23"/>
      <c r="E65" s="4"/>
      <c r="F65" s="72"/>
      <c r="G65" s="72"/>
      <c r="H65" s="72"/>
      <c r="I65" s="72"/>
      <c r="J65" s="72"/>
      <c r="K65" s="72"/>
      <c r="L65" s="72"/>
    </row>
    <row r="66" spans="1:13" ht="21" customHeight="1">
      <c r="A66" s="67" t="s">
        <v>46</v>
      </c>
      <c r="D66" s="23"/>
      <c r="E66" s="23"/>
      <c r="F66" s="72">
        <f>'ce-consolidated'!D25</f>
        <v>320000</v>
      </c>
      <c r="G66" s="72"/>
      <c r="H66" s="72">
        <f>'ce-consolidated'!D19</f>
        <v>320000</v>
      </c>
      <c r="I66" s="72"/>
      <c r="J66" s="72">
        <f>'ce-separated'!F25</f>
        <v>320000</v>
      </c>
      <c r="K66" s="72"/>
      <c r="L66" s="72">
        <f>'ce-separated'!F19</f>
        <v>320000</v>
      </c>
      <c r="M66" s="72"/>
    </row>
    <row r="67" spans="1:13" ht="21" customHeight="1">
      <c r="A67" s="67" t="s">
        <v>48</v>
      </c>
      <c r="D67" s="23"/>
      <c r="E67" s="23"/>
      <c r="F67" s="72">
        <f>'ce-consolidated'!F25</f>
        <v>1162720</v>
      </c>
      <c r="G67" s="72"/>
      <c r="H67" s="72">
        <f>'ce-consolidated'!F19</f>
        <v>1162720</v>
      </c>
      <c r="I67" s="72"/>
      <c r="J67" s="72">
        <f>'ce-separated'!H25</f>
        <v>1162720</v>
      </c>
      <c r="K67" s="72"/>
      <c r="L67" s="72">
        <f>'ce-separated'!H19</f>
        <v>1162720</v>
      </c>
      <c r="M67" s="72"/>
    </row>
    <row r="68" spans="1:13" ht="21" customHeight="1">
      <c r="A68" s="67" t="s">
        <v>49</v>
      </c>
      <c r="D68" s="33"/>
      <c r="E68" s="23"/>
      <c r="F68" s="72"/>
      <c r="G68" s="72"/>
      <c r="H68" s="72"/>
      <c r="I68" s="72"/>
      <c r="J68" s="72"/>
      <c r="K68" s="72"/>
      <c r="L68" s="72"/>
      <c r="M68" s="72"/>
    </row>
    <row r="69" spans="1:13" ht="21" customHeight="1">
      <c r="A69" s="67" t="s">
        <v>50</v>
      </c>
      <c r="D69" s="33"/>
      <c r="E69" s="23"/>
      <c r="F69" s="72">
        <f>'ce-consolidated'!H25</f>
        <v>-23314</v>
      </c>
      <c r="G69" s="72"/>
      <c r="H69" s="72">
        <f>'ce-consolidated'!H19</f>
        <v>-23314</v>
      </c>
      <c r="I69" s="72"/>
      <c r="J69" s="72">
        <v>0</v>
      </c>
      <c r="K69" s="72"/>
      <c r="L69" s="72">
        <v>0</v>
      </c>
      <c r="M69" s="72"/>
    </row>
    <row r="70" spans="1:13" ht="21" customHeight="1">
      <c r="A70" s="67" t="s">
        <v>51</v>
      </c>
      <c r="D70" s="34"/>
      <c r="E70" s="23"/>
      <c r="F70" s="72"/>
      <c r="G70" s="72"/>
      <c r="H70" s="72"/>
      <c r="I70" s="72"/>
      <c r="J70" s="72"/>
      <c r="K70" s="72"/>
      <c r="L70" s="72"/>
      <c r="M70" s="72"/>
    </row>
    <row r="71" spans="1:13" ht="21" customHeight="1">
      <c r="A71" s="67" t="s">
        <v>172</v>
      </c>
      <c r="D71" s="34"/>
      <c r="E71" s="23"/>
      <c r="F71" s="72"/>
      <c r="G71" s="72"/>
      <c r="H71" s="72"/>
      <c r="I71" s="72"/>
      <c r="J71" s="72"/>
      <c r="K71" s="72"/>
      <c r="L71" s="72"/>
      <c r="M71" s="72"/>
    </row>
    <row r="72" spans="1:13" ht="21" customHeight="1">
      <c r="A72" s="67" t="s">
        <v>173</v>
      </c>
      <c r="D72" s="34"/>
      <c r="E72" s="23"/>
      <c r="F72" s="72">
        <f>'ce-consolidated'!J25</f>
        <v>32000</v>
      </c>
      <c r="G72" s="72"/>
      <c r="H72" s="72">
        <f>'ce-consolidated'!J19</f>
        <v>32000</v>
      </c>
      <c r="I72" s="72"/>
      <c r="J72" s="72">
        <f>'ce-separated'!J25</f>
        <v>32000</v>
      </c>
      <c r="K72" s="72"/>
      <c r="L72" s="72">
        <f>'ce-separated'!J19</f>
        <v>32000</v>
      </c>
      <c r="M72" s="72"/>
    </row>
    <row r="73" spans="1:13" ht="21" customHeight="1">
      <c r="A73" s="67" t="s">
        <v>174</v>
      </c>
      <c r="C73" s="67"/>
      <c r="D73" s="67">
        <v>9</v>
      </c>
      <c r="E73" s="23"/>
      <c r="F73" s="72">
        <f>'ce-consolidated'!L25</f>
        <v>16833</v>
      </c>
      <c r="G73" s="72"/>
      <c r="H73" s="72">
        <v>0</v>
      </c>
      <c r="I73" s="72"/>
      <c r="J73" s="72">
        <f>'ce-separated'!L25</f>
        <v>16833</v>
      </c>
      <c r="K73" s="72"/>
      <c r="L73" s="72">
        <v>0</v>
      </c>
      <c r="M73" s="72"/>
    </row>
    <row r="74" spans="1:13" ht="21" customHeight="1">
      <c r="A74" s="67" t="s">
        <v>196</v>
      </c>
      <c r="C74" s="67"/>
      <c r="D74" s="67"/>
      <c r="E74" s="23"/>
      <c r="F74" s="72">
        <f>'ce-consolidated'!N25</f>
        <v>-102345</v>
      </c>
      <c r="G74" s="72"/>
      <c r="H74" s="72">
        <f>'ce-consolidated'!N19</f>
        <v>90090</v>
      </c>
      <c r="I74" s="72"/>
      <c r="J74" s="72">
        <f>'ce-separated'!N25</f>
        <v>546875</v>
      </c>
      <c r="K74" s="72"/>
      <c r="L74" s="35">
        <f>'ce-separated'!N19</f>
        <v>788361</v>
      </c>
      <c r="M74" s="35"/>
    </row>
    <row r="75" spans="1:13" ht="21" customHeight="1">
      <c r="A75" s="67" t="s">
        <v>178</v>
      </c>
      <c r="C75" s="67"/>
      <c r="D75" s="67">
        <v>9</v>
      </c>
      <c r="E75" s="23"/>
      <c r="F75" s="72">
        <f>'ce-consolidated'!P25</f>
        <v>-16833</v>
      </c>
      <c r="G75" s="72"/>
      <c r="H75" s="72">
        <v>0</v>
      </c>
      <c r="I75" s="72"/>
      <c r="J75" s="72">
        <f>'ce-separated'!P25</f>
        <v>-16833</v>
      </c>
      <c r="K75" s="72"/>
      <c r="L75" s="35">
        <v>0</v>
      </c>
      <c r="M75" s="35"/>
    </row>
    <row r="76" spans="1:13" ht="21" customHeight="1">
      <c r="A76" s="67" t="s">
        <v>52</v>
      </c>
      <c r="D76" s="23"/>
      <c r="E76" s="23"/>
      <c r="F76" s="28">
        <f>'ce-consolidated'!R25</f>
        <v>-127256</v>
      </c>
      <c r="G76" s="72"/>
      <c r="H76" s="28">
        <f>'ce-consolidated'!R19</f>
        <v>-56042</v>
      </c>
      <c r="I76" s="72"/>
      <c r="J76" s="28">
        <f>'ce-separated'!R25</f>
        <v>-158255</v>
      </c>
      <c r="K76" s="72"/>
      <c r="L76" s="28">
        <f>'ce-separated'!R19</f>
        <v>-52315</v>
      </c>
      <c r="M76" s="35"/>
    </row>
    <row r="77" spans="1:13" ht="21" customHeight="1">
      <c r="A77" s="69" t="s">
        <v>53</v>
      </c>
      <c r="D77" s="4"/>
      <c r="E77" s="4"/>
      <c r="F77" s="36">
        <f>SUM(F66:F76)</f>
        <v>1261805</v>
      </c>
      <c r="G77" s="24"/>
      <c r="H77" s="36">
        <f>SUM(H66:H76)</f>
        <v>1525454</v>
      </c>
      <c r="I77" s="24"/>
      <c r="J77" s="36">
        <f>SUM(J66:J76)</f>
        <v>1903340</v>
      </c>
      <c r="K77" s="25"/>
      <c r="L77" s="36">
        <f>SUM(L66:L76)</f>
        <v>2250766</v>
      </c>
      <c r="M77" s="32"/>
    </row>
    <row r="78" spans="1:13" ht="21" customHeight="1" thickBot="1">
      <c r="A78" s="69" t="s">
        <v>54</v>
      </c>
      <c r="D78" s="4"/>
      <c r="E78" s="4"/>
      <c r="F78" s="37">
        <f>SUM(F49,F77)</f>
        <v>2162700</v>
      </c>
      <c r="G78" s="24"/>
      <c r="H78" s="37">
        <f>SUM(H49,H77)</f>
        <v>2178068</v>
      </c>
      <c r="I78" s="24"/>
      <c r="J78" s="37">
        <f>SUM(J49,J77)</f>
        <v>1932484</v>
      </c>
      <c r="K78" s="25"/>
      <c r="L78" s="37">
        <f>SUM(L49,L77)</f>
        <v>2279196</v>
      </c>
      <c r="M78" s="32"/>
    </row>
    <row r="79" spans="1:13" ht="21" customHeight="1" thickTop="1">
      <c r="A79" s="75"/>
      <c r="B79" s="75"/>
      <c r="D79" s="4"/>
      <c r="E79" s="4"/>
      <c r="F79" s="25">
        <f>F78-F24</f>
        <v>0</v>
      </c>
      <c r="G79" s="25"/>
      <c r="H79" s="25">
        <f>H78-H24</f>
        <v>0</v>
      </c>
      <c r="I79" s="25"/>
      <c r="J79" s="25">
        <f>J78-J24</f>
        <v>0</v>
      </c>
      <c r="K79" s="25"/>
      <c r="L79" s="25">
        <f>L78-L24</f>
        <v>0</v>
      </c>
      <c r="M79" s="25"/>
    </row>
    <row r="80" spans="1:13" ht="21" customHeight="1">
      <c r="A80" s="75"/>
      <c r="B80" s="75"/>
      <c r="D80" s="4"/>
      <c r="E80" s="4"/>
      <c r="F80" s="25"/>
      <c r="G80" s="25"/>
      <c r="H80" s="25"/>
      <c r="I80" s="25"/>
      <c r="J80" s="25"/>
      <c r="K80" s="25"/>
      <c r="L80" s="25"/>
      <c r="M80" s="25"/>
    </row>
    <row r="81" spans="1:12" ht="21" customHeight="1">
      <c r="A81" s="67" t="s">
        <v>25</v>
      </c>
    </row>
    <row r="82" spans="1:12" ht="21" customHeight="1">
      <c r="D82" s="75"/>
      <c r="E82" s="75"/>
      <c r="F82" s="75"/>
      <c r="G82" s="75"/>
      <c r="H82" s="75"/>
      <c r="I82" s="75"/>
      <c r="J82" s="75"/>
      <c r="K82" s="75"/>
      <c r="L82" s="75"/>
    </row>
    <row r="83" spans="1:12" ht="21" customHeight="1">
      <c r="A83" s="96"/>
      <c r="B83" s="96"/>
      <c r="C83" s="67"/>
      <c r="D83" s="4"/>
    </row>
    <row r="84" spans="1:12" ht="21" customHeight="1">
      <c r="C84" s="67"/>
      <c r="D84" s="4"/>
    </row>
    <row r="85" spans="1:12" ht="21" customHeight="1">
      <c r="C85" s="67" t="s">
        <v>55</v>
      </c>
      <c r="D85" s="4"/>
    </row>
    <row r="86" spans="1:12" ht="21" customHeight="1">
      <c r="A86" s="96"/>
      <c r="B86" s="96"/>
      <c r="C86" s="67"/>
      <c r="D86" s="4"/>
    </row>
  </sheetData>
  <mergeCells count="6">
    <mergeCell ref="J31:L31"/>
    <mergeCell ref="J56:L56"/>
    <mergeCell ref="J5:L5"/>
    <mergeCell ref="F5:H5"/>
    <mergeCell ref="F31:H31"/>
    <mergeCell ref="F56:H56"/>
  </mergeCells>
  <printOptions horizontalCentered="1" gridLinesSet="0"/>
  <pageMargins left="0.98425196850393704" right="0.19685039370078741" top="0.78740157480314965" bottom="0.19685039370078741" header="0.19685039370078741" footer="0.19685039370078741"/>
  <pageSetup paperSize="9" scale="85" orientation="portrait" r:id="rId1"/>
  <rowBreaks count="2" manualBreakCount="2">
    <brk id="26" max="11" man="1"/>
    <brk id="51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28231-266E-4271-84CE-30A5BEDD3481}">
  <dimension ref="A1:M119"/>
  <sheetViews>
    <sheetView showGridLines="0" view="pageBreakPreview" topLeftCell="A37" zoomScale="90" zoomScaleNormal="110" zoomScaleSheetLayoutView="100" workbookViewId="0">
      <selection activeCell="I51" sqref="I51"/>
    </sheetView>
  </sheetViews>
  <sheetFormatPr defaultColWidth="10.7109375" defaultRowHeight="21" customHeight="1"/>
  <cols>
    <col min="1" max="1" width="40.42578125" style="67" customWidth="1"/>
    <col min="2" max="2" width="2" style="67" customWidth="1"/>
    <col min="3" max="3" width="5.7109375" style="4" customWidth="1"/>
    <col min="4" max="4" width="1.7109375" style="4" customWidth="1"/>
    <col min="5" max="5" width="12.7109375" style="68" customWidth="1"/>
    <col min="6" max="6" width="1.7109375" style="67" customWidth="1"/>
    <col min="7" max="7" width="12.7109375" style="68" customWidth="1"/>
    <col min="8" max="8" width="1.7109375" style="67" customWidth="1"/>
    <col min="9" max="9" width="12.7109375" style="68" customWidth="1"/>
    <col min="10" max="10" width="1.7109375" style="67" customWidth="1"/>
    <col min="11" max="11" width="12.7109375" style="68" customWidth="1"/>
    <col min="12" max="12" width="1.7109375" style="5" customWidth="1"/>
    <col min="13" max="16384" width="10.7109375" style="67"/>
  </cols>
  <sheetData>
    <row r="1" spans="1:13" s="5" customFormat="1" ht="21" customHeight="1">
      <c r="A1" s="67"/>
      <c r="B1" s="67"/>
      <c r="C1" s="4"/>
      <c r="D1" s="4"/>
      <c r="E1" s="68"/>
      <c r="F1" s="67"/>
      <c r="G1" s="68"/>
      <c r="H1" s="67"/>
      <c r="I1" s="68"/>
      <c r="J1" s="67"/>
      <c r="K1" s="25" t="s">
        <v>56</v>
      </c>
      <c r="M1" s="67"/>
    </row>
    <row r="2" spans="1:13" ht="21" customHeight="1">
      <c r="A2" s="69" t="s">
        <v>0</v>
      </c>
      <c r="D2" s="68"/>
      <c r="E2" s="67"/>
      <c r="F2" s="68"/>
      <c r="H2" s="68"/>
      <c r="I2" s="67"/>
      <c r="J2" s="68"/>
      <c r="L2" s="68"/>
      <c r="M2" s="5"/>
    </row>
    <row r="3" spans="1:13" ht="21" customHeight="1">
      <c r="A3" s="55" t="s">
        <v>57</v>
      </c>
      <c r="B3" s="6"/>
      <c r="C3" s="7"/>
      <c r="D3" s="7"/>
      <c r="E3" s="8"/>
      <c r="F3" s="6"/>
      <c r="G3" s="8"/>
      <c r="H3" s="6"/>
      <c r="I3" s="8"/>
      <c r="J3" s="6"/>
      <c r="K3" s="8"/>
    </row>
    <row r="4" spans="1:13" s="5" customFormat="1" ht="21" customHeight="1">
      <c r="A4" s="69" t="s">
        <v>186</v>
      </c>
      <c r="B4" s="6"/>
      <c r="C4" s="7"/>
      <c r="D4" s="7"/>
      <c r="E4" s="8"/>
      <c r="F4" s="6"/>
      <c r="G4" s="8"/>
      <c r="H4" s="6"/>
      <c r="I4" s="8"/>
      <c r="J4" s="6"/>
      <c r="K4" s="8"/>
      <c r="M4" s="67"/>
    </row>
    <row r="5" spans="1:13" s="5" customFormat="1" ht="21" customHeight="1">
      <c r="A5" s="67"/>
      <c r="B5" s="67"/>
      <c r="C5" s="67"/>
      <c r="D5" s="67"/>
      <c r="E5" s="68"/>
      <c r="F5" s="67"/>
      <c r="G5" s="68"/>
      <c r="H5" s="67"/>
      <c r="J5" s="67"/>
      <c r="K5" s="25" t="s">
        <v>58</v>
      </c>
      <c r="M5" s="67"/>
    </row>
    <row r="6" spans="1:13" s="5" customFormat="1" ht="21" customHeight="1">
      <c r="A6" s="67"/>
      <c r="B6" s="67"/>
      <c r="C6" s="4"/>
      <c r="D6" s="4"/>
      <c r="E6" s="39"/>
      <c r="F6" s="13" t="s">
        <v>3</v>
      </c>
      <c r="G6" s="39"/>
      <c r="H6" s="10"/>
      <c r="I6" s="39"/>
      <c r="J6" s="13" t="s">
        <v>4</v>
      </c>
      <c r="K6" s="39"/>
      <c r="M6" s="67"/>
    </row>
    <row r="7" spans="1:13" s="5" customFormat="1" ht="21" customHeight="1">
      <c r="A7" s="67"/>
      <c r="B7" s="67"/>
      <c r="C7" s="14" t="s">
        <v>5</v>
      </c>
      <c r="D7" s="14"/>
      <c r="E7" s="40" t="s">
        <v>59</v>
      </c>
      <c r="F7" s="16"/>
      <c r="G7" s="16">
        <v>2024</v>
      </c>
      <c r="H7" s="22"/>
      <c r="I7" s="40" t="s">
        <v>59</v>
      </c>
      <c r="J7" s="16"/>
      <c r="K7" s="16">
        <v>2024</v>
      </c>
      <c r="M7" s="67"/>
    </row>
    <row r="8" spans="1:13" ht="21" customHeight="1">
      <c r="A8" s="70" t="s">
        <v>60</v>
      </c>
      <c r="E8" s="56"/>
      <c r="G8" s="38"/>
      <c r="I8" s="9"/>
      <c r="K8" s="9"/>
    </row>
    <row r="9" spans="1:13" ht="21" customHeight="1">
      <c r="A9" s="67" t="s">
        <v>61</v>
      </c>
      <c r="C9" s="23">
        <v>10</v>
      </c>
      <c r="D9" s="23"/>
      <c r="E9" s="56">
        <v>590038</v>
      </c>
      <c r="G9" s="24">
        <v>434850</v>
      </c>
      <c r="H9" s="71"/>
      <c r="I9" s="24">
        <v>0</v>
      </c>
      <c r="J9" s="71"/>
      <c r="K9" s="24">
        <v>0</v>
      </c>
    </row>
    <row r="10" spans="1:13" ht="21" customHeight="1">
      <c r="A10" s="67" t="s">
        <v>62</v>
      </c>
      <c r="C10" s="23">
        <v>2</v>
      </c>
      <c r="D10" s="23"/>
      <c r="E10" s="24">
        <v>0</v>
      </c>
      <c r="G10" s="24">
        <v>0</v>
      </c>
      <c r="H10" s="71"/>
      <c r="I10" s="24">
        <v>129162</v>
      </c>
      <c r="J10" s="71"/>
      <c r="K10" s="24">
        <v>87016</v>
      </c>
    </row>
    <row r="11" spans="1:13" ht="21" customHeight="1">
      <c r="A11" s="67" t="s">
        <v>190</v>
      </c>
      <c r="C11" s="23"/>
      <c r="D11" s="23"/>
      <c r="E11" s="24">
        <v>0</v>
      </c>
      <c r="G11" s="24">
        <v>847</v>
      </c>
      <c r="H11" s="71"/>
      <c r="I11" s="24">
        <v>0</v>
      </c>
      <c r="J11" s="71"/>
      <c r="K11" s="24">
        <v>0</v>
      </c>
    </row>
    <row r="12" spans="1:13" ht="21" customHeight="1">
      <c r="A12" s="67" t="s">
        <v>63</v>
      </c>
      <c r="C12" s="23"/>
      <c r="D12" s="23"/>
      <c r="E12" s="28">
        <v>1039</v>
      </c>
      <c r="F12" s="72"/>
      <c r="G12" s="28">
        <v>1122</v>
      </c>
      <c r="H12" s="72"/>
      <c r="I12" s="28">
        <v>6768</v>
      </c>
      <c r="J12" s="72"/>
      <c r="K12" s="28">
        <v>10184</v>
      </c>
    </row>
    <row r="13" spans="1:13" ht="21" customHeight="1">
      <c r="A13" s="69" t="s">
        <v>64</v>
      </c>
      <c r="C13" s="23"/>
      <c r="D13" s="23"/>
      <c r="E13" s="73">
        <f>SUM(E9:E12)</f>
        <v>591077</v>
      </c>
      <c r="F13" s="72"/>
      <c r="G13" s="73">
        <f>SUM(G9:G12)</f>
        <v>436819</v>
      </c>
      <c r="H13" s="72"/>
      <c r="I13" s="73">
        <f>SUM(I9:I12)</f>
        <v>135930</v>
      </c>
      <c r="J13" s="72"/>
      <c r="K13" s="73">
        <f>SUM(K9:K12)</f>
        <v>97200</v>
      </c>
    </row>
    <row r="14" spans="1:13" ht="21" customHeight="1">
      <c r="A14" s="70" t="s">
        <v>65</v>
      </c>
      <c r="C14" s="23"/>
      <c r="D14" s="23"/>
      <c r="E14" s="66"/>
      <c r="F14" s="74"/>
      <c r="G14" s="57"/>
      <c r="H14" s="72"/>
      <c r="I14" s="57"/>
      <c r="J14" s="72"/>
      <c r="K14" s="57"/>
    </row>
    <row r="15" spans="1:13" ht="21" customHeight="1">
      <c r="A15" s="67" t="s">
        <v>66</v>
      </c>
      <c r="C15" s="23"/>
      <c r="D15" s="23"/>
      <c r="E15" s="72">
        <v>353489</v>
      </c>
      <c r="F15" s="72"/>
      <c r="G15" s="72">
        <v>205782</v>
      </c>
      <c r="H15" s="72"/>
      <c r="I15" s="72">
        <v>0</v>
      </c>
      <c r="J15" s="72"/>
      <c r="K15" s="72">
        <v>0</v>
      </c>
    </row>
    <row r="16" spans="1:13" ht="21" customHeight="1">
      <c r="A16" s="67" t="s">
        <v>67</v>
      </c>
      <c r="C16" s="23"/>
      <c r="D16" s="23"/>
      <c r="E16" s="72">
        <v>2268</v>
      </c>
      <c r="F16" s="72"/>
      <c r="G16" s="72">
        <v>2534</v>
      </c>
      <c r="H16" s="72"/>
      <c r="I16" s="72">
        <v>0</v>
      </c>
      <c r="J16" s="72"/>
      <c r="K16" s="72">
        <v>0</v>
      </c>
    </row>
    <row r="17" spans="1:13" ht="21" customHeight="1">
      <c r="A17" s="67" t="s">
        <v>68</v>
      </c>
      <c r="C17" s="23"/>
      <c r="D17" s="23"/>
      <c r="E17" s="72">
        <v>59327</v>
      </c>
      <c r="F17" s="72"/>
      <c r="G17" s="72">
        <v>60966</v>
      </c>
      <c r="H17" s="72"/>
      <c r="I17" s="72">
        <v>6560</v>
      </c>
      <c r="J17" s="72"/>
      <c r="K17" s="72">
        <v>6815</v>
      </c>
    </row>
    <row r="18" spans="1:13" ht="21" customHeight="1">
      <c r="A18" s="67" t="s">
        <v>69</v>
      </c>
      <c r="C18" s="23"/>
      <c r="D18" s="23"/>
      <c r="E18" s="72">
        <v>1725</v>
      </c>
      <c r="F18" s="72"/>
      <c r="G18" s="72">
        <v>0</v>
      </c>
      <c r="H18" s="72"/>
      <c r="I18" s="72">
        <v>1741</v>
      </c>
      <c r="J18" s="72"/>
      <c r="K18" s="72">
        <v>32</v>
      </c>
    </row>
    <row r="19" spans="1:13" ht="21" customHeight="1">
      <c r="A19" s="67" t="s">
        <v>70</v>
      </c>
      <c r="C19" s="33"/>
      <c r="D19" s="23"/>
      <c r="E19" s="28">
        <v>13836</v>
      </c>
      <c r="F19" s="24"/>
      <c r="G19" s="28">
        <v>9889</v>
      </c>
      <c r="H19" s="24"/>
      <c r="I19" s="28">
        <v>13836</v>
      </c>
      <c r="J19" s="24"/>
      <c r="K19" s="28">
        <v>9889</v>
      </c>
    </row>
    <row r="20" spans="1:13" ht="21" customHeight="1">
      <c r="A20" s="69" t="s">
        <v>71</v>
      </c>
      <c r="C20" s="23"/>
      <c r="D20" s="23"/>
      <c r="E20" s="73">
        <f>SUM(E15:E19)</f>
        <v>430645</v>
      </c>
      <c r="F20" s="72"/>
      <c r="G20" s="73">
        <f>SUM(G15:G19)</f>
        <v>279171</v>
      </c>
      <c r="H20" s="72"/>
      <c r="I20" s="73">
        <f>SUM(I15:I19)</f>
        <v>22137</v>
      </c>
      <c r="J20" s="72"/>
      <c r="K20" s="73">
        <f>SUM(K15:K19)</f>
        <v>16736</v>
      </c>
    </row>
    <row r="21" spans="1:13" ht="21" customHeight="1">
      <c r="A21" s="69" t="s">
        <v>72</v>
      </c>
      <c r="C21" s="23"/>
      <c r="D21" s="23"/>
      <c r="E21" s="72">
        <f>E13-E20</f>
        <v>160432</v>
      </c>
      <c r="F21" s="72"/>
      <c r="G21" s="72">
        <f>G13-G20</f>
        <v>157648</v>
      </c>
      <c r="H21" s="72"/>
      <c r="I21" s="72">
        <f>I13-I20</f>
        <v>113793</v>
      </c>
      <c r="J21" s="72"/>
      <c r="K21" s="72">
        <f>K13-K20</f>
        <v>80464</v>
      </c>
    </row>
    <row r="22" spans="1:13" ht="21" customHeight="1">
      <c r="A22" s="75" t="s">
        <v>73</v>
      </c>
      <c r="C22" s="23"/>
      <c r="D22" s="23"/>
      <c r="E22" s="72">
        <v>4542</v>
      </c>
      <c r="F22" s="72"/>
      <c r="G22" s="72">
        <v>3041</v>
      </c>
      <c r="H22" s="72"/>
      <c r="I22" s="72">
        <v>665</v>
      </c>
      <c r="J22" s="72"/>
      <c r="K22" s="72">
        <v>1</v>
      </c>
    </row>
    <row r="23" spans="1:13" ht="21" customHeight="1">
      <c r="A23" s="75" t="s">
        <v>74</v>
      </c>
      <c r="C23" s="23"/>
      <c r="D23" s="23"/>
      <c r="E23" s="72">
        <v>-917</v>
      </c>
      <c r="F23" s="72"/>
      <c r="G23" s="72">
        <v>-1577</v>
      </c>
      <c r="H23" s="72"/>
      <c r="I23" s="72">
        <v>-44</v>
      </c>
      <c r="J23" s="72"/>
      <c r="K23" s="72">
        <v>-98</v>
      </c>
    </row>
    <row r="24" spans="1:13" ht="21" customHeight="1">
      <c r="A24" s="75" t="s">
        <v>197</v>
      </c>
      <c r="C24" s="23"/>
      <c r="D24" s="23"/>
      <c r="E24" s="73">
        <v>142</v>
      </c>
      <c r="F24" s="72"/>
      <c r="G24" s="73">
        <v>92</v>
      </c>
      <c r="H24" s="72"/>
      <c r="I24" s="73">
        <v>0</v>
      </c>
      <c r="J24" s="72"/>
      <c r="K24" s="73">
        <v>0</v>
      </c>
      <c r="L24" s="32"/>
      <c r="M24" s="74"/>
    </row>
    <row r="25" spans="1:13" ht="21" customHeight="1">
      <c r="A25" s="76" t="s">
        <v>75</v>
      </c>
      <c r="C25" s="33"/>
      <c r="D25" s="23"/>
      <c r="E25" s="72">
        <f>SUM(E21:E24)</f>
        <v>164199</v>
      </c>
      <c r="F25" s="72"/>
      <c r="G25" s="72">
        <f>SUM(G21:G24)</f>
        <v>159204</v>
      </c>
      <c r="H25" s="72"/>
      <c r="I25" s="72">
        <f>SUM(I21:I24)</f>
        <v>114414</v>
      </c>
      <c r="J25" s="72"/>
      <c r="K25" s="72">
        <f>SUM(K21:K24)</f>
        <v>80367</v>
      </c>
    </row>
    <row r="26" spans="1:13" ht="21" customHeight="1">
      <c r="A26" s="75" t="s">
        <v>76</v>
      </c>
      <c r="C26" s="23">
        <v>11</v>
      </c>
      <c r="D26" s="23"/>
      <c r="E26" s="73">
        <v>-36065</v>
      </c>
      <c r="F26" s="72"/>
      <c r="G26" s="73">
        <v>-33148</v>
      </c>
      <c r="H26" s="72"/>
      <c r="I26" s="73">
        <v>0</v>
      </c>
      <c r="J26" s="72"/>
      <c r="K26" s="73">
        <v>0</v>
      </c>
      <c r="L26" s="32"/>
      <c r="M26" s="74"/>
    </row>
    <row r="27" spans="1:13" ht="21" customHeight="1" thickBot="1">
      <c r="A27" s="69" t="s">
        <v>77</v>
      </c>
      <c r="E27" s="77">
        <f>SUM(E25:E26)</f>
        <v>128134</v>
      </c>
      <c r="F27" s="72"/>
      <c r="G27" s="77">
        <f>SUM(G25:G26)</f>
        <v>126056</v>
      </c>
      <c r="H27" s="72"/>
      <c r="I27" s="77">
        <f>SUM(I25:I26)</f>
        <v>114414</v>
      </c>
      <c r="J27" s="72"/>
      <c r="K27" s="77">
        <f>SUM(K25:K26)</f>
        <v>80367</v>
      </c>
      <c r="L27" s="67"/>
    </row>
    <row r="28" spans="1:13" ht="21" customHeight="1" thickTop="1">
      <c r="A28" s="75"/>
      <c r="E28" s="74"/>
      <c r="F28" s="74"/>
      <c r="G28" s="74"/>
      <c r="H28" s="74"/>
      <c r="I28" s="74"/>
      <c r="J28" s="74"/>
      <c r="K28" s="74"/>
      <c r="L28" s="67"/>
    </row>
    <row r="29" spans="1:13" ht="21" customHeight="1">
      <c r="A29" s="69" t="s">
        <v>78</v>
      </c>
      <c r="E29" s="43"/>
      <c r="F29" s="78"/>
      <c r="G29" s="43"/>
      <c r="H29" s="78"/>
      <c r="I29" s="43"/>
      <c r="J29" s="78"/>
      <c r="K29" s="43"/>
      <c r="L29" s="67"/>
    </row>
    <row r="30" spans="1:13" ht="21" customHeight="1" thickBot="1">
      <c r="A30" s="75" t="s">
        <v>79</v>
      </c>
      <c r="C30" s="42"/>
      <c r="D30" s="42"/>
      <c r="E30" s="37">
        <f>E27</f>
        <v>128134</v>
      </c>
      <c r="F30" s="78"/>
      <c r="G30" s="37">
        <f>G27</f>
        <v>126056</v>
      </c>
      <c r="H30" s="78"/>
      <c r="I30" s="37">
        <f>I27</f>
        <v>114414</v>
      </c>
      <c r="J30" s="78"/>
      <c r="K30" s="37">
        <f>K27</f>
        <v>80367</v>
      </c>
      <c r="L30" s="67"/>
    </row>
    <row r="31" spans="1:13" ht="21" customHeight="1" thickTop="1">
      <c r="A31" s="75"/>
      <c r="C31" s="42"/>
      <c r="D31" s="42"/>
      <c r="E31" s="43"/>
      <c r="F31" s="78"/>
      <c r="G31" s="43"/>
      <c r="H31" s="78"/>
      <c r="I31" s="43"/>
      <c r="J31" s="78"/>
      <c r="K31" s="43"/>
      <c r="L31" s="67"/>
    </row>
    <row r="32" spans="1:13" ht="21" customHeight="1">
      <c r="A32" s="70" t="s">
        <v>80</v>
      </c>
      <c r="C32" s="48"/>
      <c r="E32" s="41"/>
      <c r="F32" s="41"/>
      <c r="G32" s="41"/>
      <c r="H32" s="41"/>
      <c r="I32" s="41"/>
      <c r="J32" s="41"/>
      <c r="K32" s="41"/>
      <c r="L32" s="67"/>
    </row>
    <row r="33" spans="1:13" ht="21" customHeight="1" thickBot="1">
      <c r="A33" s="67" t="s">
        <v>81</v>
      </c>
      <c r="C33" s="48"/>
      <c r="E33" s="58">
        <v>0.20100000000000001</v>
      </c>
      <c r="F33" s="79"/>
      <c r="G33" s="58">
        <f>G27*1000/640000000</f>
        <v>0.19696250000000001</v>
      </c>
      <c r="H33" s="79"/>
      <c r="I33" s="58">
        <f>I27*1000/640000000</f>
        <v>0.178771875</v>
      </c>
      <c r="J33" s="79"/>
      <c r="K33" s="58">
        <f>K27*1000/640000000</f>
        <v>0.1255734375</v>
      </c>
      <c r="L33" s="67"/>
    </row>
    <row r="34" spans="1:13" ht="21" customHeight="1" thickTop="1">
      <c r="C34" s="67"/>
      <c r="E34" s="74"/>
      <c r="G34" s="74"/>
      <c r="I34" s="67"/>
      <c r="K34" s="67"/>
      <c r="L34" s="67"/>
    </row>
    <row r="35" spans="1:13" ht="21" customHeight="1">
      <c r="A35" s="67" t="s">
        <v>25</v>
      </c>
      <c r="C35" s="67"/>
      <c r="L35" s="67"/>
    </row>
    <row r="36" spans="1:13" ht="21" customHeight="1">
      <c r="A36" s="20"/>
      <c r="E36" s="12"/>
      <c r="F36" s="12"/>
      <c r="G36" s="12"/>
      <c r="H36" s="12"/>
      <c r="I36" s="12"/>
      <c r="J36" s="12"/>
      <c r="K36" s="12"/>
      <c r="L36" s="25" t="s">
        <v>56</v>
      </c>
    </row>
    <row r="37" spans="1:13" ht="21" customHeight="1">
      <c r="A37" s="69" t="s">
        <v>0</v>
      </c>
      <c r="D37" s="68"/>
      <c r="E37" s="67"/>
      <c r="F37" s="68"/>
      <c r="H37" s="68"/>
      <c r="I37" s="67"/>
      <c r="J37" s="68"/>
      <c r="L37" s="68"/>
      <c r="M37" s="5"/>
    </row>
    <row r="38" spans="1:13" ht="21" customHeight="1">
      <c r="A38" s="69" t="s">
        <v>82</v>
      </c>
      <c r="B38" s="6"/>
      <c r="C38" s="7"/>
      <c r="D38" s="7"/>
      <c r="E38" s="12"/>
      <c r="F38" s="12"/>
      <c r="G38" s="12"/>
      <c r="H38" s="12"/>
      <c r="I38" s="12"/>
      <c r="J38" s="12"/>
      <c r="K38" s="12"/>
    </row>
    <row r="39" spans="1:13" s="5" customFormat="1" ht="21" customHeight="1">
      <c r="A39" s="69" t="s">
        <v>186</v>
      </c>
      <c r="B39" s="6"/>
      <c r="C39" s="7"/>
      <c r="D39" s="7"/>
      <c r="E39" s="8"/>
      <c r="F39" s="6"/>
      <c r="G39" s="8"/>
      <c r="H39" s="6"/>
      <c r="I39" s="8"/>
      <c r="J39" s="6"/>
      <c r="K39" s="8"/>
      <c r="M39" s="67"/>
    </row>
    <row r="40" spans="1:13" s="5" customFormat="1" ht="21" customHeight="1">
      <c r="A40" s="67"/>
      <c r="B40" s="67"/>
      <c r="C40" s="67"/>
      <c r="D40" s="67"/>
      <c r="E40" s="68"/>
      <c r="F40" s="67"/>
      <c r="G40" s="68"/>
      <c r="H40" s="67"/>
      <c r="J40" s="67"/>
      <c r="K40" s="25" t="s">
        <v>2</v>
      </c>
      <c r="M40" s="67"/>
    </row>
    <row r="41" spans="1:13" s="5" customFormat="1" ht="21" customHeight="1">
      <c r="A41" s="67"/>
      <c r="B41" s="67"/>
      <c r="C41" s="4"/>
      <c r="D41" s="4"/>
      <c r="E41" s="39"/>
      <c r="F41" s="13" t="s">
        <v>3</v>
      </c>
      <c r="G41" s="39"/>
      <c r="H41" s="10"/>
      <c r="I41" s="39"/>
      <c r="J41" s="13" t="s">
        <v>4</v>
      </c>
      <c r="K41" s="39"/>
      <c r="M41" s="67"/>
    </row>
    <row r="42" spans="1:13" s="5" customFormat="1" ht="21" customHeight="1">
      <c r="A42" s="67"/>
      <c r="B42" s="67"/>
      <c r="C42" s="14"/>
      <c r="D42" s="14"/>
      <c r="E42" s="40" t="s">
        <v>59</v>
      </c>
      <c r="F42" s="16"/>
      <c r="G42" s="16">
        <v>2024</v>
      </c>
      <c r="H42" s="22"/>
      <c r="I42" s="40" t="s">
        <v>59</v>
      </c>
      <c r="J42" s="16"/>
      <c r="K42" s="16">
        <v>2024</v>
      </c>
      <c r="M42" s="67"/>
    </row>
    <row r="43" spans="1:13" ht="21" customHeight="1">
      <c r="A43" s="11"/>
      <c r="C43" s="14"/>
      <c r="D43" s="14"/>
      <c r="E43" s="17"/>
      <c r="F43" s="18"/>
      <c r="G43" s="17"/>
      <c r="H43" s="18"/>
      <c r="I43" s="17"/>
      <c r="J43" s="18"/>
      <c r="K43" s="17"/>
    </row>
    <row r="44" spans="1:13" ht="21" customHeight="1">
      <c r="A44" s="80" t="s">
        <v>77</v>
      </c>
      <c r="B44" s="78"/>
      <c r="C44" s="81"/>
      <c r="D44" s="59"/>
      <c r="E44" s="60">
        <f>E27</f>
        <v>128134</v>
      </c>
      <c r="F44" s="35"/>
      <c r="G44" s="60">
        <f>G27</f>
        <v>126056</v>
      </c>
      <c r="H44" s="24"/>
      <c r="I44" s="60">
        <f>I27</f>
        <v>114414</v>
      </c>
      <c r="J44" s="35"/>
      <c r="K44" s="60">
        <f>K27</f>
        <v>80367</v>
      </c>
    </row>
    <row r="45" spans="1:13" ht="21" customHeight="1">
      <c r="A45" s="82"/>
      <c r="B45" s="78"/>
      <c r="C45" s="83"/>
      <c r="D45" s="61"/>
      <c r="E45" s="35"/>
      <c r="F45" s="35"/>
      <c r="G45" s="35"/>
      <c r="H45" s="24"/>
      <c r="I45" s="35"/>
      <c r="J45" s="35"/>
      <c r="K45" s="35"/>
    </row>
    <row r="46" spans="1:13" s="5" customFormat="1" ht="21" customHeight="1">
      <c r="A46" s="80" t="s">
        <v>83</v>
      </c>
      <c r="B46" s="78"/>
      <c r="C46" s="81"/>
      <c r="D46" s="59"/>
      <c r="E46" s="35"/>
      <c r="F46" s="35"/>
      <c r="G46" s="35"/>
      <c r="H46" s="24"/>
      <c r="I46" s="35"/>
      <c r="J46" s="35"/>
      <c r="K46" s="35"/>
      <c r="M46" s="67"/>
    </row>
    <row r="47" spans="1:13" s="5" customFormat="1" ht="21" customHeight="1">
      <c r="A47" s="84" t="s">
        <v>84</v>
      </c>
      <c r="B47" s="78"/>
      <c r="C47" s="81"/>
      <c r="D47" s="59"/>
      <c r="E47" s="35"/>
      <c r="F47" s="35"/>
      <c r="G47" s="35"/>
      <c r="H47" s="24"/>
      <c r="I47" s="35"/>
      <c r="J47" s="35"/>
      <c r="K47" s="35"/>
      <c r="M47" s="67"/>
    </row>
    <row r="48" spans="1:13" s="5" customFormat="1" ht="21" customHeight="1">
      <c r="A48" s="84" t="s">
        <v>85</v>
      </c>
      <c r="B48" s="78"/>
      <c r="C48" s="81"/>
      <c r="D48" s="59"/>
      <c r="E48" s="35"/>
      <c r="F48" s="35"/>
      <c r="G48" s="35"/>
      <c r="H48" s="24"/>
      <c r="I48" s="35"/>
      <c r="J48" s="35"/>
      <c r="K48" s="35"/>
      <c r="M48" s="67"/>
    </row>
    <row r="49" spans="1:13" s="5" customFormat="1" ht="21" customHeight="1">
      <c r="A49" s="82" t="s">
        <v>86</v>
      </c>
      <c r="B49" s="78"/>
      <c r="C49" s="81"/>
      <c r="D49" s="59"/>
      <c r="E49" s="62"/>
      <c r="F49" s="63"/>
      <c r="G49" s="62"/>
      <c r="H49" s="63"/>
      <c r="I49" s="62"/>
      <c r="J49" s="64"/>
      <c r="K49" s="62"/>
      <c r="M49" s="67"/>
    </row>
    <row r="50" spans="1:13" s="5" customFormat="1" ht="21" customHeight="1">
      <c r="A50" s="82" t="s">
        <v>87</v>
      </c>
      <c r="B50" s="78"/>
      <c r="C50" s="81"/>
      <c r="D50" s="59"/>
      <c r="E50" s="60">
        <v>-9491</v>
      </c>
      <c r="F50" s="19"/>
      <c r="G50" s="60">
        <v>-205542</v>
      </c>
      <c r="H50" s="19"/>
      <c r="I50" s="60">
        <v>-14711</v>
      </c>
      <c r="J50" s="19"/>
      <c r="K50" s="60">
        <v>-309739</v>
      </c>
      <c r="M50" s="67"/>
    </row>
    <row r="51" spans="1:13" s="5" customFormat="1" ht="21" customHeight="1">
      <c r="A51" s="85" t="s">
        <v>84</v>
      </c>
      <c r="B51" s="78"/>
      <c r="C51" s="81"/>
      <c r="D51" s="59"/>
      <c r="E51" s="35"/>
      <c r="F51" s="35"/>
      <c r="G51" s="35"/>
      <c r="H51" s="35"/>
      <c r="I51" s="35"/>
      <c r="J51" s="24"/>
      <c r="K51" s="35"/>
      <c r="M51" s="67"/>
    </row>
    <row r="52" spans="1:13" s="5" customFormat="1" ht="21" customHeight="1">
      <c r="A52" s="85" t="s">
        <v>85</v>
      </c>
      <c r="B52" s="78"/>
      <c r="C52" s="4"/>
      <c r="D52" s="61"/>
      <c r="E52" s="86">
        <f>SUM(E49:E50)</f>
        <v>-9491</v>
      </c>
      <c r="F52" s="72"/>
      <c r="G52" s="86">
        <f>SUM(G49:G50)</f>
        <v>-205542</v>
      </c>
      <c r="H52" s="72"/>
      <c r="I52" s="86">
        <f>SUM(I49:I50)</f>
        <v>-14711</v>
      </c>
      <c r="J52" s="72"/>
      <c r="K52" s="86">
        <f>SUM(K49:K50)</f>
        <v>-309739</v>
      </c>
      <c r="M52" s="67"/>
    </row>
    <row r="53" spans="1:13" s="5" customFormat="1" ht="21" customHeight="1">
      <c r="A53" s="80" t="s">
        <v>88</v>
      </c>
      <c r="B53" s="78"/>
      <c r="C53" s="81"/>
      <c r="D53" s="59"/>
      <c r="E53" s="86">
        <f>SUM(E52:E52)</f>
        <v>-9491</v>
      </c>
      <c r="F53" s="72"/>
      <c r="G53" s="86">
        <f>SUM(G52:G52)</f>
        <v>-205542</v>
      </c>
      <c r="H53" s="72"/>
      <c r="I53" s="86">
        <f>SUM(I52:I52)</f>
        <v>-14711</v>
      </c>
      <c r="J53" s="35"/>
      <c r="K53" s="86">
        <f>SUM(K52:K52)</f>
        <v>-309739</v>
      </c>
      <c r="M53" s="67"/>
    </row>
    <row r="54" spans="1:13" s="5" customFormat="1" ht="21" customHeight="1">
      <c r="A54" s="82"/>
      <c r="B54" s="78"/>
      <c r="C54" s="81"/>
      <c r="D54" s="59"/>
      <c r="E54" s="71"/>
      <c r="F54" s="72"/>
      <c r="G54" s="71"/>
      <c r="H54" s="72"/>
      <c r="I54" s="71"/>
      <c r="J54" s="35"/>
      <c r="K54" s="71"/>
      <c r="M54" s="67"/>
    </row>
    <row r="55" spans="1:13" ht="21" customHeight="1" thickBot="1">
      <c r="A55" s="80" t="s">
        <v>198</v>
      </c>
      <c r="B55" s="78"/>
      <c r="C55" s="81"/>
      <c r="D55" s="59"/>
      <c r="E55" s="87">
        <f>SUM(E53,E44)</f>
        <v>118643</v>
      </c>
      <c r="F55" s="72"/>
      <c r="G55" s="87">
        <f>SUM(G53,G44)</f>
        <v>-79486</v>
      </c>
      <c r="H55" s="72"/>
      <c r="I55" s="87">
        <f>SUM(I53,I44)</f>
        <v>99703</v>
      </c>
      <c r="J55" s="35"/>
      <c r="K55" s="87">
        <f>SUM(K53,K44)</f>
        <v>-229372</v>
      </c>
    </row>
    <row r="56" spans="1:13" ht="21" customHeight="1" thickTop="1">
      <c r="A56" s="82"/>
      <c r="B56" s="78"/>
      <c r="C56" s="83"/>
      <c r="D56" s="61"/>
      <c r="E56" s="72"/>
      <c r="F56" s="72"/>
      <c r="G56" s="72"/>
      <c r="H56" s="72"/>
      <c r="I56" s="72"/>
      <c r="J56" s="35"/>
      <c r="K56" s="72"/>
    </row>
    <row r="57" spans="1:13" ht="21" customHeight="1">
      <c r="A57" s="69" t="s">
        <v>199</v>
      </c>
      <c r="B57" s="78"/>
      <c r="C57" s="83"/>
      <c r="D57" s="61"/>
      <c r="E57" s="25"/>
      <c r="F57" s="71"/>
      <c r="G57" s="25"/>
      <c r="H57" s="71"/>
      <c r="I57" s="25"/>
      <c r="J57" s="25"/>
      <c r="K57" s="25"/>
    </row>
    <row r="58" spans="1:13" ht="21" customHeight="1" thickBot="1">
      <c r="A58" s="75" t="s">
        <v>79</v>
      </c>
      <c r="B58" s="78"/>
      <c r="C58" s="83"/>
      <c r="D58" s="61"/>
      <c r="E58" s="65">
        <f>E55</f>
        <v>118643</v>
      </c>
      <c r="F58" s="79"/>
      <c r="G58" s="65">
        <f>G55</f>
        <v>-79486</v>
      </c>
      <c r="H58" s="79"/>
      <c r="I58" s="88">
        <f>I55</f>
        <v>99703</v>
      </c>
      <c r="J58" s="25"/>
      <c r="K58" s="88">
        <f>K55</f>
        <v>-229372</v>
      </c>
    </row>
    <row r="59" spans="1:13" ht="21" customHeight="1" thickTop="1">
      <c r="A59" s="75"/>
      <c r="B59" s="78"/>
      <c r="C59" s="83"/>
      <c r="D59" s="61"/>
      <c r="E59" s="25"/>
      <c r="F59" s="71"/>
      <c r="G59" s="25"/>
      <c r="H59" s="78"/>
      <c r="I59" s="25"/>
      <c r="J59" s="25"/>
      <c r="K59" s="25"/>
    </row>
    <row r="60" spans="1:13" ht="21" customHeight="1">
      <c r="A60" s="67" t="s">
        <v>25</v>
      </c>
      <c r="L60" s="67"/>
    </row>
    <row r="61" spans="1:13" s="5" customFormat="1" ht="21" customHeight="1">
      <c r="A61" s="67"/>
      <c r="B61" s="67"/>
      <c r="C61" s="4"/>
      <c r="D61" s="4"/>
      <c r="E61" s="68"/>
      <c r="F61" s="67"/>
      <c r="G61" s="68"/>
      <c r="H61" s="67"/>
      <c r="I61" s="68"/>
      <c r="J61" s="67"/>
      <c r="K61" s="25" t="s">
        <v>56</v>
      </c>
      <c r="M61" s="67"/>
    </row>
    <row r="62" spans="1:13" ht="21" customHeight="1">
      <c r="A62" s="69" t="s">
        <v>0</v>
      </c>
      <c r="D62" s="68"/>
      <c r="E62" s="67"/>
      <c r="F62" s="68"/>
      <c r="H62" s="68"/>
      <c r="I62" s="67"/>
      <c r="J62" s="68"/>
      <c r="L62" s="68"/>
      <c r="M62" s="5"/>
    </row>
    <row r="63" spans="1:13" ht="21" customHeight="1">
      <c r="A63" s="55" t="s">
        <v>57</v>
      </c>
      <c r="B63" s="6"/>
      <c r="C63" s="7"/>
      <c r="D63" s="7"/>
      <c r="E63" s="8"/>
      <c r="F63" s="6"/>
      <c r="G63" s="8"/>
      <c r="H63" s="6"/>
      <c r="I63" s="8"/>
      <c r="J63" s="6"/>
      <c r="K63" s="8"/>
    </row>
    <row r="64" spans="1:13" s="5" customFormat="1" ht="21" customHeight="1">
      <c r="A64" s="69" t="s">
        <v>189</v>
      </c>
      <c r="B64" s="6"/>
      <c r="C64" s="7"/>
      <c r="D64" s="7"/>
      <c r="E64" s="8"/>
      <c r="F64" s="6"/>
      <c r="G64" s="8"/>
      <c r="H64" s="6"/>
      <c r="I64" s="8"/>
      <c r="J64" s="6"/>
      <c r="K64" s="8"/>
      <c r="M64" s="67"/>
    </row>
    <row r="65" spans="1:13" s="5" customFormat="1" ht="21" customHeight="1">
      <c r="A65" s="67"/>
      <c r="B65" s="67"/>
      <c r="C65" s="67"/>
      <c r="D65" s="67"/>
      <c r="E65" s="68"/>
      <c r="F65" s="67"/>
      <c r="G65" s="68"/>
      <c r="H65" s="67"/>
      <c r="J65" s="67"/>
      <c r="K65" s="25" t="s">
        <v>58</v>
      </c>
      <c r="M65" s="67"/>
    </row>
    <row r="66" spans="1:13" s="5" customFormat="1" ht="21" customHeight="1">
      <c r="A66" s="67"/>
      <c r="B66" s="67"/>
      <c r="C66" s="4"/>
      <c r="D66" s="4"/>
      <c r="E66" s="39"/>
      <c r="F66" s="13" t="s">
        <v>3</v>
      </c>
      <c r="G66" s="39"/>
      <c r="H66" s="10"/>
      <c r="I66" s="39"/>
      <c r="J66" s="13" t="s">
        <v>4</v>
      </c>
      <c r="K66" s="39"/>
      <c r="M66" s="67"/>
    </row>
    <row r="67" spans="1:13" s="5" customFormat="1" ht="21" customHeight="1">
      <c r="A67" s="67"/>
      <c r="B67" s="67"/>
      <c r="C67" s="14" t="s">
        <v>5</v>
      </c>
      <c r="D67" s="14"/>
      <c r="E67" s="40" t="s">
        <v>59</v>
      </c>
      <c r="F67" s="16"/>
      <c r="G67" s="16">
        <v>2024</v>
      </c>
      <c r="H67" s="22"/>
      <c r="I67" s="40" t="s">
        <v>59</v>
      </c>
      <c r="J67" s="16"/>
      <c r="K67" s="16">
        <v>2024</v>
      </c>
      <c r="M67" s="67"/>
    </row>
    <row r="68" spans="1:13" ht="21" customHeight="1">
      <c r="A68" s="70" t="s">
        <v>60</v>
      </c>
      <c r="E68" s="56"/>
      <c r="G68" s="38"/>
      <c r="I68" s="9"/>
      <c r="K68" s="9"/>
    </row>
    <row r="69" spans="1:13" ht="21" customHeight="1">
      <c r="A69" s="67" t="s">
        <v>61</v>
      </c>
      <c r="C69" s="23">
        <v>10</v>
      </c>
      <c r="D69" s="23"/>
      <c r="E69" s="56">
        <v>1565474</v>
      </c>
      <c r="G69" s="24">
        <v>1282876</v>
      </c>
      <c r="H69" s="71"/>
      <c r="I69" s="24">
        <v>0</v>
      </c>
      <c r="J69" s="71"/>
      <c r="K69" s="24">
        <v>0</v>
      </c>
    </row>
    <row r="70" spans="1:13" ht="21" customHeight="1">
      <c r="A70" s="67" t="s">
        <v>62</v>
      </c>
      <c r="C70" s="23" t="s">
        <v>179</v>
      </c>
      <c r="D70" s="23"/>
      <c r="E70" s="24">
        <v>0</v>
      </c>
      <c r="G70" s="24">
        <v>0</v>
      </c>
      <c r="H70" s="71"/>
      <c r="I70" s="24">
        <v>397450</v>
      </c>
      <c r="J70" s="71"/>
      <c r="K70" s="24">
        <v>393732</v>
      </c>
    </row>
    <row r="71" spans="1:13" ht="21" customHeight="1">
      <c r="A71" s="67" t="s">
        <v>63</v>
      </c>
      <c r="C71" s="23"/>
      <c r="D71" s="23"/>
      <c r="E71" s="28">
        <v>2282</v>
      </c>
      <c r="F71" s="72"/>
      <c r="G71" s="28">
        <v>2301</v>
      </c>
      <c r="H71" s="72"/>
      <c r="I71" s="28">
        <v>21117</v>
      </c>
      <c r="J71" s="72"/>
      <c r="K71" s="28">
        <v>31466</v>
      </c>
    </row>
    <row r="72" spans="1:13" ht="21" customHeight="1">
      <c r="A72" s="69" t="s">
        <v>64</v>
      </c>
      <c r="C72" s="23"/>
      <c r="D72" s="23"/>
      <c r="E72" s="73">
        <f>SUM(E69:E71)</f>
        <v>1567756</v>
      </c>
      <c r="F72" s="72"/>
      <c r="G72" s="73">
        <f>SUM(G69:G71)</f>
        <v>1285177</v>
      </c>
      <c r="H72" s="72"/>
      <c r="I72" s="73">
        <f>SUM(I69:I71)</f>
        <v>418567</v>
      </c>
      <c r="J72" s="72"/>
      <c r="K72" s="73">
        <f>SUM(K69:K71)</f>
        <v>425198</v>
      </c>
    </row>
    <row r="73" spans="1:13" ht="21" customHeight="1">
      <c r="A73" s="70" t="s">
        <v>65</v>
      </c>
      <c r="C73" s="23"/>
      <c r="D73" s="23"/>
      <c r="E73" s="66"/>
      <c r="F73" s="74"/>
      <c r="G73" s="57"/>
      <c r="H73" s="72"/>
      <c r="I73" s="57"/>
      <c r="J73" s="72"/>
      <c r="K73" s="57"/>
    </row>
    <row r="74" spans="1:13" ht="21" customHeight="1">
      <c r="A74" s="67" t="s">
        <v>66</v>
      </c>
      <c r="C74" s="23"/>
      <c r="D74" s="23"/>
      <c r="E74" s="72">
        <v>830827</v>
      </c>
      <c r="F74" s="72"/>
      <c r="G74" s="72">
        <v>615361</v>
      </c>
      <c r="H74" s="72"/>
      <c r="I74" s="72">
        <v>0</v>
      </c>
      <c r="J74" s="72"/>
      <c r="K74" s="72">
        <v>0</v>
      </c>
    </row>
    <row r="75" spans="1:13" ht="21" customHeight="1">
      <c r="A75" s="67" t="s">
        <v>67</v>
      </c>
      <c r="C75" s="23"/>
      <c r="D75" s="23"/>
      <c r="E75" s="72">
        <v>6910</v>
      </c>
      <c r="F75" s="72"/>
      <c r="G75" s="72">
        <v>7744</v>
      </c>
      <c r="H75" s="72"/>
      <c r="I75" s="72">
        <v>0</v>
      </c>
      <c r="J75" s="72"/>
      <c r="K75" s="72">
        <v>0</v>
      </c>
    </row>
    <row r="76" spans="1:13" ht="21" customHeight="1">
      <c r="A76" s="67" t="s">
        <v>68</v>
      </c>
      <c r="C76" s="23"/>
      <c r="D76" s="23"/>
      <c r="E76" s="72">
        <v>178933</v>
      </c>
      <c r="F76" s="72"/>
      <c r="G76" s="72">
        <v>185135</v>
      </c>
      <c r="H76" s="72"/>
      <c r="I76" s="72">
        <v>22245</v>
      </c>
      <c r="J76" s="72"/>
      <c r="K76" s="72">
        <v>21396</v>
      </c>
    </row>
    <row r="77" spans="1:13" ht="21" customHeight="1">
      <c r="A77" s="67" t="s">
        <v>69</v>
      </c>
      <c r="C77" s="23"/>
      <c r="D77" s="23"/>
      <c r="E77" s="72">
        <v>7132</v>
      </c>
      <c r="F77" s="72"/>
      <c r="G77" s="72">
        <v>2097</v>
      </c>
      <c r="H77" s="72"/>
      <c r="I77" s="72">
        <v>6455</v>
      </c>
      <c r="J77" s="72"/>
      <c r="K77" s="72">
        <v>1254</v>
      </c>
    </row>
    <row r="78" spans="1:13" ht="21" customHeight="1">
      <c r="A78" s="67" t="s">
        <v>70</v>
      </c>
      <c r="C78" s="33"/>
      <c r="D78" s="23"/>
      <c r="E78" s="28">
        <v>42522</v>
      </c>
      <c r="F78" s="24"/>
      <c r="G78" s="28">
        <v>43034</v>
      </c>
      <c r="H78" s="24"/>
      <c r="I78" s="28">
        <v>42458</v>
      </c>
      <c r="J78" s="24"/>
      <c r="K78" s="28">
        <v>43034</v>
      </c>
    </row>
    <row r="79" spans="1:13" ht="21" customHeight="1">
      <c r="A79" s="69" t="s">
        <v>71</v>
      </c>
      <c r="C79" s="23"/>
      <c r="D79" s="23"/>
      <c r="E79" s="73">
        <f>SUM(E74:E78)</f>
        <v>1066324</v>
      </c>
      <c r="F79" s="72"/>
      <c r="G79" s="73">
        <f>SUM(G74:G78)</f>
        <v>853371</v>
      </c>
      <c r="H79" s="72"/>
      <c r="I79" s="73">
        <f>SUM(I74:I78)</f>
        <v>71158</v>
      </c>
      <c r="J79" s="72"/>
      <c r="K79" s="73">
        <f>SUM(K74:K78)</f>
        <v>65684</v>
      </c>
    </row>
    <row r="80" spans="1:13" ht="21" customHeight="1">
      <c r="A80" s="69" t="s">
        <v>72</v>
      </c>
      <c r="C80" s="23"/>
      <c r="D80" s="23"/>
      <c r="E80" s="72">
        <f>E72-E79</f>
        <v>501432</v>
      </c>
      <c r="F80" s="72"/>
      <c r="G80" s="72">
        <f>G72-G79</f>
        <v>431806</v>
      </c>
      <c r="H80" s="72"/>
      <c r="I80" s="72">
        <f>I72-I79</f>
        <v>347409</v>
      </c>
      <c r="J80" s="72"/>
      <c r="K80" s="72">
        <f>K72-K79</f>
        <v>359514</v>
      </c>
    </row>
    <row r="81" spans="1:13" ht="21" customHeight="1">
      <c r="A81" s="75" t="s">
        <v>73</v>
      </c>
      <c r="C81" s="23"/>
      <c r="D81" s="23"/>
      <c r="E81" s="72">
        <v>15121</v>
      </c>
      <c r="F81" s="72"/>
      <c r="G81" s="72">
        <v>6061</v>
      </c>
      <c r="H81" s="72"/>
      <c r="I81" s="72">
        <v>3472</v>
      </c>
      <c r="J81" s="72"/>
      <c r="K81" s="72">
        <v>57</v>
      </c>
    </row>
    <row r="82" spans="1:13" ht="21" customHeight="1">
      <c r="A82" s="75" t="s">
        <v>74</v>
      </c>
      <c r="C82" s="23"/>
      <c r="D82" s="23"/>
      <c r="E82" s="72">
        <v>-3897</v>
      </c>
      <c r="F82" s="72"/>
      <c r="G82" s="72">
        <v>-5634</v>
      </c>
      <c r="H82" s="72"/>
      <c r="I82" s="72">
        <v>-164</v>
      </c>
      <c r="J82" s="72"/>
      <c r="K82" s="72">
        <v>-129</v>
      </c>
    </row>
    <row r="83" spans="1:13" ht="21" customHeight="1">
      <c r="A83" s="75" t="s">
        <v>175</v>
      </c>
      <c r="C83" s="23"/>
      <c r="D83" s="23"/>
      <c r="E83" s="73">
        <v>73</v>
      </c>
      <c r="F83" s="72"/>
      <c r="G83" s="73">
        <v>-1713</v>
      </c>
      <c r="H83" s="72"/>
      <c r="I83" s="73">
        <v>0</v>
      </c>
      <c r="J83" s="72"/>
      <c r="K83" s="73">
        <v>0</v>
      </c>
      <c r="L83" s="32"/>
      <c r="M83" s="74"/>
    </row>
    <row r="84" spans="1:13" ht="21" customHeight="1">
      <c r="A84" s="76" t="s">
        <v>75</v>
      </c>
      <c r="C84" s="33"/>
      <c r="D84" s="23"/>
      <c r="E84" s="72">
        <f>SUM(E80:E83)</f>
        <v>512729</v>
      </c>
      <c r="F84" s="72"/>
      <c r="G84" s="72">
        <f>SUM(G80:G83)</f>
        <v>430520</v>
      </c>
      <c r="H84" s="72"/>
      <c r="I84" s="72">
        <f>SUM(I80:I83)</f>
        <v>350717</v>
      </c>
      <c r="J84" s="72"/>
      <c r="K84" s="72">
        <f>SUM(K80:K83)</f>
        <v>359442</v>
      </c>
    </row>
    <row r="85" spans="1:13" ht="21" customHeight="1">
      <c r="A85" s="75" t="s">
        <v>76</v>
      </c>
      <c r="C85" s="23">
        <v>11</v>
      </c>
      <c r="D85" s="23"/>
      <c r="E85" s="73">
        <v>-112961</v>
      </c>
      <c r="F85" s="72"/>
      <c r="G85" s="73">
        <v>-93893</v>
      </c>
      <c r="H85" s="72"/>
      <c r="I85" s="73">
        <v>0</v>
      </c>
      <c r="J85" s="72"/>
      <c r="K85" s="73">
        <v>0</v>
      </c>
      <c r="L85" s="32"/>
      <c r="M85" s="74"/>
    </row>
    <row r="86" spans="1:13" ht="21" customHeight="1" thickBot="1">
      <c r="A86" s="69" t="s">
        <v>77</v>
      </c>
      <c r="E86" s="77">
        <f>SUM(E84:E85)</f>
        <v>399768</v>
      </c>
      <c r="F86" s="72"/>
      <c r="G86" s="77">
        <f>SUM(G84:G85)</f>
        <v>336627</v>
      </c>
      <c r="H86" s="72"/>
      <c r="I86" s="77">
        <f>SUM(I84:I85)</f>
        <v>350717</v>
      </c>
      <c r="J86" s="72"/>
      <c r="K86" s="77">
        <f>SUM(K84:K85)</f>
        <v>359442</v>
      </c>
      <c r="L86" s="67"/>
    </row>
    <row r="87" spans="1:13" ht="21" customHeight="1" thickTop="1">
      <c r="A87" s="75"/>
      <c r="E87" s="74"/>
      <c r="F87" s="74"/>
      <c r="G87" s="74"/>
      <c r="H87" s="74"/>
      <c r="I87" s="74"/>
      <c r="J87" s="74"/>
      <c r="K87" s="74"/>
      <c r="L87" s="67"/>
    </row>
    <row r="88" spans="1:13" ht="21" customHeight="1">
      <c r="A88" s="69" t="s">
        <v>78</v>
      </c>
      <c r="E88" s="43"/>
      <c r="F88" s="78"/>
      <c r="G88" s="43"/>
      <c r="H88" s="78"/>
      <c r="I88" s="43"/>
      <c r="J88" s="78"/>
      <c r="K88" s="43"/>
      <c r="L88" s="67"/>
    </row>
    <row r="89" spans="1:13" ht="21" customHeight="1" thickBot="1">
      <c r="A89" s="75" t="s">
        <v>79</v>
      </c>
      <c r="C89" s="42"/>
      <c r="D89" s="42"/>
      <c r="E89" s="37">
        <f>E86</f>
        <v>399768</v>
      </c>
      <c r="F89" s="78"/>
      <c r="G89" s="37">
        <f>G86</f>
        <v>336627</v>
      </c>
      <c r="H89" s="78"/>
      <c r="I89" s="37">
        <f>I86</f>
        <v>350717</v>
      </c>
      <c r="J89" s="78"/>
      <c r="K89" s="37">
        <f>K86</f>
        <v>359442</v>
      </c>
      <c r="L89" s="67"/>
    </row>
    <row r="90" spans="1:13" ht="21" customHeight="1" thickTop="1">
      <c r="A90" s="75"/>
      <c r="C90" s="42"/>
      <c r="D90" s="42"/>
      <c r="E90" s="43"/>
      <c r="F90" s="78"/>
      <c r="G90" s="43"/>
      <c r="H90" s="78"/>
      <c r="I90" s="43"/>
      <c r="J90" s="78"/>
      <c r="K90" s="43"/>
      <c r="L90" s="67"/>
    </row>
    <row r="91" spans="1:13" ht="21" customHeight="1">
      <c r="A91" s="70" t="s">
        <v>80</v>
      </c>
      <c r="C91" s="48"/>
      <c r="E91" s="41"/>
      <c r="F91" s="41"/>
      <c r="G91" s="41"/>
      <c r="H91" s="41"/>
      <c r="I91" s="41"/>
      <c r="J91" s="41"/>
      <c r="K91" s="41"/>
      <c r="L91" s="67"/>
    </row>
    <row r="92" spans="1:13" ht="21" customHeight="1" thickBot="1">
      <c r="A92" s="67" t="s">
        <v>81</v>
      </c>
      <c r="C92" s="48"/>
      <c r="E92" s="58">
        <f>E86*1000/639913943</f>
        <v>0.62472150259116954</v>
      </c>
      <c r="F92" s="79"/>
      <c r="G92" s="58">
        <f>G86*1000/640000000</f>
        <v>0.52597968750000001</v>
      </c>
      <c r="H92" s="79"/>
      <c r="I92" s="58">
        <f>I86*1000/639913943</f>
        <v>0.54806900808535752</v>
      </c>
      <c r="J92" s="79"/>
      <c r="K92" s="58">
        <f>K86*1000/640000000</f>
        <v>0.56162812500000003</v>
      </c>
      <c r="L92" s="67"/>
    </row>
    <row r="93" spans="1:13" ht="21" customHeight="1" thickTop="1">
      <c r="C93" s="67"/>
      <c r="E93" s="74"/>
      <c r="G93" s="74"/>
      <c r="I93" s="67"/>
      <c r="K93" s="67"/>
      <c r="L93" s="67"/>
    </row>
    <row r="94" spans="1:13" ht="21" customHeight="1">
      <c r="A94" s="67" t="s">
        <v>25</v>
      </c>
      <c r="C94" s="67"/>
      <c r="L94" s="67"/>
    </row>
    <row r="95" spans="1:13" ht="21" customHeight="1">
      <c r="A95" s="20"/>
      <c r="E95" s="12"/>
      <c r="F95" s="12"/>
      <c r="G95" s="12"/>
      <c r="H95" s="12"/>
      <c r="I95" s="12"/>
      <c r="J95" s="12"/>
      <c r="K95" s="12"/>
      <c r="L95" s="25" t="s">
        <v>56</v>
      </c>
    </row>
    <row r="96" spans="1:13" ht="21" customHeight="1">
      <c r="A96" s="69" t="s">
        <v>0</v>
      </c>
      <c r="D96" s="68"/>
      <c r="E96" s="67"/>
      <c r="F96" s="68"/>
      <c r="H96" s="68"/>
      <c r="I96" s="67"/>
      <c r="J96" s="68"/>
      <c r="L96" s="68"/>
      <c r="M96" s="5"/>
    </row>
    <row r="97" spans="1:13" ht="21" customHeight="1">
      <c r="A97" s="69" t="s">
        <v>82</v>
      </c>
      <c r="B97" s="6"/>
      <c r="C97" s="7"/>
      <c r="D97" s="7"/>
      <c r="E97" s="12"/>
      <c r="F97" s="12"/>
      <c r="G97" s="12"/>
      <c r="H97" s="12"/>
      <c r="I97" s="12"/>
      <c r="J97" s="12"/>
      <c r="K97" s="12"/>
    </row>
    <row r="98" spans="1:13" s="5" customFormat="1" ht="21" customHeight="1">
      <c r="A98" s="69" t="s">
        <v>189</v>
      </c>
      <c r="B98" s="6"/>
      <c r="C98" s="7"/>
      <c r="D98" s="7"/>
      <c r="E98" s="8"/>
      <c r="F98" s="6"/>
      <c r="G98" s="8"/>
      <c r="H98" s="6"/>
      <c r="I98" s="8"/>
      <c r="J98" s="6"/>
      <c r="K98" s="8"/>
      <c r="M98" s="67"/>
    </row>
    <row r="99" spans="1:13" s="5" customFormat="1" ht="21" customHeight="1">
      <c r="A99" s="67"/>
      <c r="B99" s="67"/>
      <c r="C99" s="67"/>
      <c r="D99" s="67"/>
      <c r="E99" s="68"/>
      <c r="F99" s="67"/>
      <c r="G99" s="68"/>
      <c r="H99" s="67"/>
      <c r="J99" s="67"/>
      <c r="K99" s="25" t="s">
        <v>2</v>
      </c>
      <c r="M99" s="67"/>
    </row>
    <row r="100" spans="1:13" s="5" customFormat="1" ht="21" customHeight="1">
      <c r="A100" s="67"/>
      <c r="B100" s="67"/>
      <c r="C100" s="4"/>
      <c r="D100" s="4"/>
      <c r="E100" s="39"/>
      <c r="F100" s="13" t="s">
        <v>3</v>
      </c>
      <c r="G100" s="39"/>
      <c r="H100" s="10"/>
      <c r="I100" s="39"/>
      <c r="J100" s="13" t="s">
        <v>4</v>
      </c>
      <c r="K100" s="39"/>
      <c r="M100" s="67"/>
    </row>
    <row r="101" spans="1:13" s="5" customFormat="1" ht="21" customHeight="1">
      <c r="A101" s="67"/>
      <c r="B101" s="67"/>
      <c r="C101" s="14"/>
      <c r="D101" s="14"/>
      <c r="E101" s="40" t="s">
        <v>59</v>
      </c>
      <c r="F101" s="16"/>
      <c r="G101" s="16">
        <v>2024</v>
      </c>
      <c r="H101" s="22"/>
      <c r="I101" s="40" t="s">
        <v>59</v>
      </c>
      <c r="J101" s="16"/>
      <c r="K101" s="16">
        <v>2024</v>
      </c>
      <c r="M101" s="67"/>
    </row>
    <row r="102" spans="1:13" ht="21" customHeight="1">
      <c r="A102" s="11"/>
      <c r="C102" s="14"/>
      <c r="D102" s="14"/>
      <c r="E102" s="17"/>
      <c r="F102" s="18"/>
      <c r="G102" s="17"/>
      <c r="H102" s="18"/>
      <c r="I102" s="17"/>
      <c r="J102" s="18"/>
      <c r="K102" s="17"/>
    </row>
    <row r="103" spans="1:13" ht="21" customHeight="1">
      <c r="A103" s="80" t="s">
        <v>77</v>
      </c>
      <c r="B103" s="78"/>
      <c r="C103" s="81"/>
      <c r="D103" s="59"/>
      <c r="E103" s="60">
        <f>E86</f>
        <v>399768</v>
      </c>
      <c r="F103" s="35"/>
      <c r="G103" s="60">
        <f>G86</f>
        <v>336627</v>
      </c>
      <c r="H103" s="24"/>
      <c r="I103" s="60">
        <f>I86</f>
        <v>350717</v>
      </c>
      <c r="J103" s="35"/>
      <c r="K103" s="60">
        <f>K86</f>
        <v>359442</v>
      </c>
    </row>
    <row r="104" spans="1:13" ht="21" customHeight="1">
      <c r="A104" s="82"/>
      <c r="B104" s="78"/>
      <c r="C104" s="83"/>
      <c r="D104" s="61"/>
      <c r="E104" s="35"/>
      <c r="F104" s="35"/>
      <c r="G104" s="35"/>
      <c r="H104" s="24"/>
      <c r="I104" s="35"/>
      <c r="J104" s="35"/>
      <c r="K104" s="35"/>
    </row>
    <row r="105" spans="1:13" s="5" customFormat="1" ht="21" customHeight="1">
      <c r="A105" s="80" t="s">
        <v>83</v>
      </c>
      <c r="B105" s="78"/>
      <c r="C105" s="81"/>
      <c r="D105" s="59"/>
      <c r="E105" s="35"/>
      <c r="F105" s="35"/>
      <c r="G105" s="35"/>
      <c r="H105" s="24"/>
      <c r="I105" s="35"/>
      <c r="J105" s="35"/>
      <c r="K105" s="35"/>
      <c r="M105" s="67"/>
    </row>
    <row r="106" spans="1:13" s="5" customFormat="1" ht="21" customHeight="1">
      <c r="A106" s="84" t="s">
        <v>84</v>
      </c>
      <c r="B106" s="78"/>
      <c r="C106" s="81"/>
      <c r="D106" s="59"/>
      <c r="E106" s="35"/>
      <c r="F106" s="35"/>
      <c r="G106" s="35"/>
      <c r="H106" s="24"/>
      <c r="I106" s="35"/>
      <c r="J106" s="35"/>
      <c r="K106" s="35"/>
      <c r="M106" s="67"/>
    </row>
    <row r="107" spans="1:13" s="5" customFormat="1" ht="21" customHeight="1">
      <c r="A107" s="84" t="s">
        <v>85</v>
      </c>
      <c r="B107" s="78"/>
      <c r="C107" s="81"/>
      <c r="D107" s="59"/>
      <c r="E107" s="35"/>
      <c r="F107" s="35"/>
      <c r="G107" s="35"/>
      <c r="H107" s="24"/>
      <c r="I107" s="35"/>
      <c r="J107" s="35"/>
      <c r="K107" s="35"/>
      <c r="M107" s="67"/>
    </row>
    <row r="108" spans="1:13" s="5" customFormat="1" ht="21" customHeight="1">
      <c r="A108" s="82" t="s">
        <v>86</v>
      </c>
      <c r="B108" s="78"/>
      <c r="C108" s="81"/>
      <c r="D108" s="59"/>
      <c r="E108" s="62"/>
      <c r="F108" s="63"/>
      <c r="G108" s="62"/>
      <c r="H108" s="63"/>
      <c r="I108" s="62"/>
      <c r="J108" s="64"/>
      <c r="K108" s="62"/>
      <c r="M108" s="67"/>
    </row>
    <row r="109" spans="1:13" s="5" customFormat="1" ht="21" customHeight="1">
      <c r="A109" s="82" t="s">
        <v>87</v>
      </c>
      <c r="B109" s="78"/>
      <c r="C109" s="81"/>
      <c r="D109" s="59"/>
      <c r="E109" s="60">
        <f>-71214</f>
        <v>-71214</v>
      </c>
      <c r="F109" s="19"/>
      <c r="G109" s="60">
        <v>-103998</v>
      </c>
      <c r="H109" s="19"/>
      <c r="I109" s="60">
        <v>-105940</v>
      </c>
      <c r="J109" s="19"/>
      <c r="K109" s="60">
        <v>-149007</v>
      </c>
      <c r="M109" s="67"/>
    </row>
    <row r="110" spans="1:13" s="5" customFormat="1" ht="21" customHeight="1">
      <c r="A110" s="85" t="s">
        <v>84</v>
      </c>
      <c r="B110" s="78"/>
      <c r="C110" s="81"/>
      <c r="D110" s="59"/>
      <c r="E110" s="35"/>
      <c r="F110" s="35"/>
      <c r="G110" s="35"/>
      <c r="H110" s="35"/>
      <c r="I110" s="35"/>
      <c r="J110" s="24"/>
      <c r="K110" s="35"/>
      <c r="M110" s="67"/>
    </row>
    <row r="111" spans="1:13" s="5" customFormat="1" ht="21" customHeight="1">
      <c r="A111" s="85" t="s">
        <v>85</v>
      </c>
      <c r="B111" s="78"/>
      <c r="C111" s="4"/>
      <c r="D111" s="61"/>
      <c r="E111" s="86">
        <f>SUM(E108:E109)</f>
        <v>-71214</v>
      </c>
      <c r="F111" s="72"/>
      <c r="G111" s="86">
        <f>SUM(G108:G109)</f>
        <v>-103998</v>
      </c>
      <c r="H111" s="72"/>
      <c r="I111" s="86">
        <f>SUM(I108:I109)</f>
        <v>-105940</v>
      </c>
      <c r="J111" s="72"/>
      <c r="K111" s="86">
        <f>SUM(K108:K109)</f>
        <v>-149007</v>
      </c>
      <c r="M111" s="67"/>
    </row>
    <row r="112" spans="1:13" s="5" customFormat="1" ht="21" customHeight="1">
      <c r="A112" s="80" t="s">
        <v>88</v>
      </c>
      <c r="B112" s="78"/>
      <c r="C112" s="81"/>
      <c r="D112" s="59"/>
      <c r="E112" s="86">
        <f>SUM(E111:E111)</f>
        <v>-71214</v>
      </c>
      <c r="F112" s="72"/>
      <c r="G112" s="86">
        <f>SUM(G111:G111)</f>
        <v>-103998</v>
      </c>
      <c r="H112" s="72"/>
      <c r="I112" s="86">
        <f>SUM(I111:I111)</f>
        <v>-105940</v>
      </c>
      <c r="J112" s="35"/>
      <c r="K112" s="86">
        <f>SUM(K111:K111)</f>
        <v>-149007</v>
      </c>
      <c r="M112" s="67"/>
    </row>
    <row r="113" spans="1:13" s="5" customFormat="1" ht="21" customHeight="1">
      <c r="A113" s="82"/>
      <c r="B113" s="78"/>
      <c r="C113" s="81"/>
      <c r="D113" s="59"/>
      <c r="E113" s="71"/>
      <c r="F113" s="72"/>
      <c r="G113" s="71"/>
      <c r="H113" s="72"/>
      <c r="I113" s="71"/>
      <c r="J113" s="35"/>
      <c r="K113" s="71"/>
      <c r="M113" s="67"/>
    </row>
    <row r="114" spans="1:13" ht="21" customHeight="1" thickBot="1">
      <c r="A114" s="80" t="s">
        <v>89</v>
      </c>
      <c r="B114" s="78"/>
      <c r="C114" s="81"/>
      <c r="D114" s="59"/>
      <c r="E114" s="87">
        <f>SUM(E112,E103)</f>
        <v>328554</v>
      </c>
      <c r="F114" s="72"/>
      <c r="G114" s="87">
        <f>SUM(G112,G103)</f>
        <v>232629</v>
      </c>
      <c r="H114" s="72"/>
      <c r="I114" s="87">
        <f>SUM(I112,I103)</f>
        <v>244777</v>
      </c>
      <c r="J114" s="35"/>
      <c r="K114" s="87">
        <f>SUM(K112,K103)</f>
        <v>210435</v>
      </c>
    </row>
    <row r="115" spans="1:13" ht="21" customHeight="1" thickTop="1">
      <c r="A115" s="82"/>
      <c r="B115" s="78"/>
      <c r="C115" s="83"/>
      <c r="D115" s="61"/>
      <c r="E115" s="72"/>
      <c r="F115" s="72"/>
      <c r="G115" s="72"/>
      <c r="H115" s="72"/>
      <c r="I115" s="72"/>
      <c r="J115" s="35"/>
      <c r="K115" s="72"/>
    </row>
    <row r="116" spans="1:13" ht="21" customHeight="1">
      <c r="A116" s="69" t="s">
        <v>90</v>
      </c>
      <c r="B116" s="78"/>
      <c r="C116" s="83"/>
      <c r="D116" s="61"/>
      <c r="E116" s="25"/>
      <c r="F116" s="71"/>
      <c r="G116" s="25"/>
      <c r="H116" s="71"/>
      <c r="I116" s="25"/>
      <c r="J116" s="25"/>
      <c r="K116" s="25"/>
    </row>
    <row r="117" spans="1:13" ht="21" customHeight="1" thickBot="1">
      <c r="A117" s="75" t="s">
        <v>79</v>
      </c>
      <c r="B117" s="78"/>
      <c r="C117" s="83"/>
      <c r="D117" s="61"/>
      <c r="E117" s="65">
        <f>E114</f>
        <v>328554</v>
      </c>
      <c r="F117" s="79"/>
      <c r="G117" s="65">
        <f>G114</f>
        <v>232629</v>
      </c>
      <c r="H117" s="79"/>
      <c r="I117" s="88">
        <f>I114</f>
        <v>244777</v>
      </c>
      <c r="J117" s="25"/>
      <c r="K117" s="88">
        <f>K114</f>
        <v>210435</v>
      </c>
    </row>
    <row r="118" spans="1:13" ht="21" customHeight="1" thickTop="1">
      <c r="A118" s="75"/>
      <c r="B118" s="78"/>
      <c r="C118" s="83"/>
      <c r="D118" s="61"/>
      <c r="E118" s="25"/>
      <c r="F118" s="71"/>
      <c r="G118" s="25"/>
      <c r="H118" s="78"/>
      <c r="I118" s="25"/>
      <c r="J118" s="25"/>
      <c r="K118" s="25"/>
    </row>
    <row r="119" spans="1:13" ht="21" customHeight="1">
      <c r="A119" s="67" t="s">
        <v>25</v>
      </c>
      <c r="L119" s="67"/>
    </row>
  </sheetData>
  <printOptions horizontalCentered="1" gridLinesSet="0"/>
  <pageMargins left="0.98425196850393704" right="0.19685039370078741" top="0.78740157480314965" bottom="0.19685039370078741" header="0.19685039370078741" footer="0.19685039370078741"/>
  <pageSetup paperSize="9" scale="85" orientation="portrait" r:id="rId1"/>
  <rowBreaks count="3" manualBreakCount="3">
    <brk id="35" max="16383" man="1"/>
    <brk id="60" max="16383" man="1"/>
    <brk id="9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96639-7A7E-4108-AA91-B42367C30A61}">
  <dimension ref="A1:T27"/>
  <sheetViews>
    <sheetView showGridLines="0" view="pageBreakPreview" zoomScale="72" zoomScaleNormal="100" zoomScaleSheetLayoutView="96" workbookViewId="0">
      <selection activeCell="A16" sqref="A16"/>
    </sheetView>
  </sheetViews>
  <sheetFormatPr defaultColWidth="9.140625" defaultRowHeight="21" customHeight="1"/>
  <cols>
    <col min="1" max="1" width="26.140625" style="71" customWidth="1"/>
    <col min="2" max="2" width="11.5703125" style="71" customWidth="1"/>
    <col min="3" max="3" width="0.7109375" style="71" customWidth="1"/>
    <col min="4" max="4" width="12.7109375" style="71" customWidth="1"/>
    <col min="5" max="5" width="1.140625" style="71" customWidth="1"/>
    <col min="6" max="6" width="12.7109375" style="71" customWidth="1"/>
    <col min="7" max="7" width="1.140625" style="71" customWidth="1"/>
    <col min="8" max="8" width="12.7109375" style="71" customWidth="1"/>
    <col min="9" max="9" width="1.140625" style="71" customWidth="1"/>
    <col min="10" max="10" width="12.7109375" style="71" customWidth="1"/>
    <col min="11" max="11" width="1.140625" style="71" customWidth="1"/>
    <col min="12" max="12" width="14.7109375" style="71" customWidth="1"/>
    <col min="13" max="13" width="2.140625" style="71" customWidth="1"/>
    <col min="14" max="14" width="12.7109375" style="71" customWidth="1"/>
    <col min="15" max="15" width="1.140625" style="71" customWidth="1"/>
    <col min="16" max="16" width="14.7109375" style="71" customWidth="1"/>
    <col min="17" max="17" width="1.140625" style="71" customWidth="1"/>
    <col min="18" max="18" width="14.7109375" style="71" customWidth="1"/>
    <col min="19" max="19" width="1.140625" style="71" customWidth="1"/>
    <col min="20" max="20" width="12.7109375" style="71" customWidth="1"/>
    <col min="21" max="16384" width="9.140625" style="71"/>
  </cols>
  <sheetData>
    <row r="1" spans="1:20" ht="21" customHeight="1">
      <c r="A1" s="97"/>
      <c r="B1" s="9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25" t="s">
        <v>56</v>
      </c>
    </row>
    <row r="2" spans="1:20" s="67" customFormat="1" ht="21" customHeight="1">
      <c r="A2" s="69" t="s">
        <v>0</v>
      </c>
      <c r="C2" s="68"/>
      <c r="E2" s="68"/>
      <c r="G2" s="68"/>
      <c r="H2" s="68"/>
      <c r="I2" s="68"/>
      <c r="K2" s="68"/>
      <c r="L2" s="68"/>
      <c r="M2" s="68"/>
      <c r="N2" s="68"/>
      <c r="O2" s="68"/>
      <c r="P2" s="5"/>
      <c r="Q2" s="68"/>
      <c r="R2" s="5"/>
    </row>
    <row r="3" spans="1:20" ht="21" customHeight="1">
      <c r="A3" s="69" t="s">
        <v>91</v>
      </c>
      <c r="B3" s="51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20" ht="21" customHeight="1">
      <c r="A4" s="69" t="s">
        <v>189</v>
      </c>
      <c r="B4" s="9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20" ht="21" customHeight="1">
      <c r="T5" s="25" t="s">
        <v>2</v>
      </c>
    </row>
    <row r="6" spans="1:20" ht="21" customHeight="1">
      <c r="D6" s="121" t="s">
        <v>92</v>
      </c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</row>
    <row r="7" spans="1:20" ht="21" customHeight="1"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41"/>
      <c r="Q7" s="17"/>
      <c r="R7" s="41" t="s">
        <v>93</v>
      </c>
      <c r="S7" s="17"/>
    </row>
    <row r="8" spans="1:20" s="17" customFormat="1" ht="21" customHeight="1">
      <c r="R8" s="31" t="s">
        <v>94</v>
      </c>
    </row>
    <row r="9" spans="1:20" s="17" customFormat="1" ht="21" customHeight="1">
      <c r="H9" s="17" t="s">
        <v>95</v>
      </c>
      <c r="J9" s="121" t="s">
        <v>51</v>
      </c>
      <c r="K9" s="121"/>
      <c r="L9" s="121"/>
      <c r="M9" s="121"/>
      <c r="N9" s="121"/>
      <c r="R9" s="17" t="s">
        <v>96</v>
      </c>
    </row>
    <row r="10" spans="1:20" s="17" customFormat="1" ht="21" customHeight="1">
      <c r="D10" s="17" t="s">
        <v>97</v>
      </c>
      <c r="H10" s="17" t="s">
        <v>98</v>
      </c>
      <c r="L10" s="17" t="s">
        <v>103</v>
      </c>
      <c r="R10" s="17" t="s">
        <v>99</v>
      </c>
      <c r="T10" s="17" t="s">
        <v>100</v>
      </c>
    </row>
    <row r="11" spans="1:20" s="17" customFormat="1" ht="21" customHeight="1">
      <c r="D11" s="17" t="s">
        <v>101</v>
      </c>
      <c r="H11" s="17" t="s">
        <v>102</v>
      </c>
      <c r="J11" s="17" t="s">
        <v>103</v>
      </c>
      <c r="L11" s="17" t="s">
        <v>176</v>
      </c>
      <c r="N11" s="17" t="s">
        <v>104</v>
      </c>
      <c r="R11" s="17" t="s">
        <v>105</v>
      </c>
      <c r="T11" s="17" t="s">
        <v>106</v>
      </c>
    </row>
    <row r="12" spans="1:20" s="17" customFormat="1" ht="21" customHeight="1">
      <c r="D12" s="31" t="s">
        <v>107</v>
      </c>
      <c r="F12" s="31" t="s">
        <v>48</v>
      </c>
      <c r="H12" s="31" t="s">
        <v>108</v>
      </c>
      <c r="J12" s="52" t="s">
        <v>109</v>
      </c>
      <c r="L12" s="31" t="s">
        <v>200</v>
      </c>
      <c r="N12" s="31" t="s">
        <v>201</v>
      </c>
      <c r="P12" s="31" t="s">
        <v>178</v>
      </c>
      <c r="R12" s="31" t="s">
        <v>110</v>
      </c>
      <c r="T12" s="31" t="s">
        <v>111</v>
      </c>
    </row>
    <row r="13" spans="1:20" ht="21" customHeight="1">
      <c r="A13" s="97" t="s">
        <v>112</v>
      </c>
      <c r="B13" s="17"/>
      <c r="D13" s="46">
        <v>320000</v>
      </c>
      <c r="E13" s="46"/>
      <c r="F13" s="46">
        <v>1162720</v>
      </c>
      <c r="G13" s="46"/>
      <c r="H13" s="46">
        <v>-23314</v>
      </c>
      <c r="I13" s="46"/>
      <c r="J13" s="46">
        <v>32000</v>
      </c>
      <c r="K13" s="46"/>
      <c r="L13" s="46">
        <v>0</v>
      </c>
      <c r="M13" s="46"/>
      <c r="N13" s="46">
        <v>-181297</v>
      </c>
      <c r="O13" s="46"/>
      <c r="P13" s="46">
        <v>0</v>
      </c>
      <c r="Q13" s="46"/>
      <c r="R13" s="46">
        <v>-34244</v>
      </c>
      <c r="S13" s="46"/>
      <c r="T13" s="46">
        <f>SUM(D13:R13)</f>
        <v>1275865</v>
      </c>
    </row>
    <row r="14" spans="1:20" ht="21" customHeight="1">
      <c r="A14" s="1" t="s">
        <v>77</v>
      </c>
      <c r="B14" s="17"/>
      <c r="D14" s="91">
        <v>0</v>
      </c>
      <c r="E14" s="46"/>
      <c r="F14" s="91">
        <v>0</v>
      </c>
      <c r="G14" s="46"/>
      <c r="H14" s="46">
        <v>0</v>
      </c>
      <c r="I14" s="91"/>
      <c r="J14" s="91">
        <v>0</v>
      </c>
      <c r="K14" s="46"/>
      <c r="L14" s="91">
        <v>0</v>
      </c>
      <c r="M14" s="46"/>
      <c r="N14" s="91">
        <v>336627</v>
      </c>
      <c r="O14" s="46"/>
      <c r="P14" s="46">
        <v>0</v>
      </c>
      <c r="Q14" s="46"/>
      <c r="R14" s="46">
        <v>0</v>
      </c>
      <c r="S14" s="46"/>
      <c r="T14" s="46">
        <f>SUM(D14:R14)</f>
        <v>336627</v>
      </c>
    </row>
    <row r="15" spans="1:20" ht="21" customHeight="1">
      <c r="A15" s="1" t="s">
        <v>114</v>
      </c>
      <c r="B15" s="17"/>
      <c r="D15" s="91">
        <v>0</v>
      </c>
      <c r="E15" s="46"/>
      <c r="F15" s="91">
        <v>0</v>
      </c>
      <c r="G15" s="46"/>
      <c r="H15" s="91">
        <v>0</v>
      </c>
      <c r="I15" s="91"/>
      <c r="J15" s="91">
        <v>0</v>
      </c>
      <c r="K15" s="46"/>
      <c r="L15" s="94">
        <v>0</v>
      </c>
      <c r="M15" s="46"/>
      <c r="N15" s="94">
        <v>0</v>
      </c>
      <c r="O15" s="46"/>
      <c r="P15" s="50">
        <v>0</v>
      </c>
      <c r="Q15" s="46"/>
      <c r="R15" s="50">
        <v>-103998</v>
      </c>
      <c r="S15" s="46"/>
      <c r="T15" s="50">
        <f>SUM(D15:R15)</f>
        <v>-103998</v>
      </c>
    </row>
    <row r="16" spans="1:20" ht="21" customHeight="1">
      <c r="A16" s="1" t="s">
        <v>89</v>
      </c>
      <c r="B16" s="17"/>
      <c r="D16" s="100">
        <f>SUM(D14:D15)</f>
        <v>0</v>
      </c>
      <c r="E16" s="46"/>
      <c r="F16" s="100">
        <f>SUM(F14:F15)</f>
        <v>0</v>
      </c>
      <c r="G16" s="46"/>
      <c r="H16" s="100">
        <f>SUM(H14:H15)</f>
        <v>0</v>
      </c>
      <c r="I16" s="91"/>
      <c r="J16" s="100">
        <f>SUM(J14:J15)</f>
        <v>0</v>
      </c>
      <c r="K16" s="46"/>
      <c r="L16" s="100">
        <v>0</v>
      </c>
      <c r="M16" s="46"/>
      <c r="N16" s="100">
        <f>SUM(N14:N15)</f>
        <v>336627</v>
      </c>
      <c r="O16" s="46"/>
      <c r="P16" s="100">
        <f>SUM(P14:P15)</f>
        <v>0</v>
      </c>
      <c r="Q16" s="46"/>
      <c r="R16" s="100">
        <f>SUM(R14:R15)</f>
        <v>-103998</v>
      </c>
      <c r="S16" s="46"/>
      <c r="T16" s="91">
        <f>SUM(T14:T15)</f>
        <v>232629</v>
      </c>
    </row>
    <row r="17" spans="1:20" ht="21" customHeight="1" thickBot="1">
      <c r="A17" s="2" t="s">
        <v>184</v>
      </c>
      <c r="B17" s="97"/>
      <c r="D17" s="49">
        <f>SUM(D13:D16)-D16</f>
        <v>320000</v>
      </c>
      <c r="E17" s="46"/>
      <c r="F17" s="49">
        <f>SUM(F13:F16)-F16</f>
        <v>1162720</v>
      </c>
      <c r="G17" s="46"/>
      <c r="H17" s="49">
        <f>SUM(H13:H16)-H16</f>
        <v>-23314</v>
      </c>
      <c r="I17" s="46"/>
      <c r="J17" s="49">
        <f>SUM(J13:J16)-J16</f>
        <v>32000</v>
      </c>
      <c r="K17" s="46"/>
      <c r="L17" s="49">
        <v>0</v>
      </c>
      <c r="M17" s="46"/>
      <c r="N17" s="49">
        <f>SUM(N13:N16)-N16</f>
        <v>155330</v>
      </c>
      <c r="O17" s="46"/>
      <c r="P17" s="49">
        <f>SUM(P13:P16)-P16</f>
        <v>0</v>
      </c>
      <c r="Q17" s="46"/>
      <c r="R17" s="49">
        <f>SUM(R13:R16)-R16</f>
        <v>-138242</v>
      </c>
      <c r="S17" s="46"/>
      <c r="T17" s="49">
        <f>SUM(T13:T16)-T16</f>
        <v>1508494</v>
      </c>
    </row>
    <row r="18" spans="1:20" ht="21" customHeight="1" thickTop="1">
      <c r="A18" s="2"/>
      <c r="B18" s="97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21" customHeight="1">
      <c r="A19" s="97" t="s">
        <v>113</v>
      </c>
      <c r="B19" s="17"/>
      <c r="D19" s="46">
        <v>320000</v>
      </c>
      <c r="E19" s="46"/>
      <c r="F19" s="46">
        <v>1162720</v>
      </c>
      <c r="G19" s="46"/>
      <c r="H19" s="46">
        <v>-23314</v>
      </c>
      <c r="I19" s="46"/>
      <c r="J19" s="46">
        <v>32000</v>
      </c>
      <c r="K19" s="46"/>
      <c r="L19" s="46">
        <v>0</v>
      </c>
      <c r="M19" s="46"/>
      <c r="N19" s="46">
        <v>90090</v>
      </c>
      <c r="O19" s="46"/>
      <c r="P19" s="46">
        <v>0</v>
      </c>
      <c r="Q19" s="46"/>
      <c r="R19" s="46">
        <v>-56042</v>
      </c>
      <c r="S19" s="46"/>
      <c r="T19" s="46">
        <f>SUM(D19:R19)</f>
        <v>1525454</v>
      </c>
    </row>
    <row r="20" spans="1:20" ht="21" customHeight="1">
      <c r="A20" s="1" t="s">
        <v>77</v>
      </c>
      <c r="B20" s="17"/>
      <c r="D20" s="91">
        <v>0</v>
      </c>
      <c r="E20" s="46"/>
      <c r="F20" s="91">
        <v>0</v>
      </c>
      <c r="G20" s="46"/>
      <c r="H20" s="46">
        <v>0</v>
      </c>
      <c r="I20" s="91"/>
      <c r="J20" s="91">
        <v>0</v>
      </c>
      <c r="K20" s="46"/>
      <c r="L20" s="91">
        <v>0</v>
      </c>
      <c r="M20" s="46"/>
      <c r="N20" s="91">
        <f>PL!E103</f>
        <v>399768</v>
      </c>
      <c r="O20" s="46"/>
      <c r="P20" s="46">
        <v>0</v>
      </c>
      <c r="Q20" s="46"/>
      <c r="R20" s="46">
        <v>0</v>
      </c>
      <c r="S20" s="46"/>
      <c r="T20" s="46">
        <f>SUM(D20:R20)</f>
        <v>399768</v>
      </c>
    </row>
    <row r="21" spans="1:20" ht="21" customHeight="1">
      <c r="A21" s="1" t="s">
        <v>114</v>
      </c>
      <c r="B21" s="17"/>
      <c r="D21" s="94">
        <v>0</v>
      </c>
      <c r="E21" s="46"/>
      <c r="F21" s="94">
        <v>0</v>
      </c>
      <c r="G21" s="46"/>
      <c r="H21" s="50">
        <v>0</v>
      </c>
      <c r="I21" s="91"/>
      <c r="J21" s="94">
        <v>0</v>
      </c>
      <c r="K21" s="46"/>
      <c r="L21" s="94">
        <v>0</v>
      </c>
      <c r="M21" s="46"/>
      <c r="N21" s="94">
        <v>0</v>
      </c>
      <c r="O21" s="46"/>
      <c r="P21" s="50">
        <f>PL!C112</f>
        <v>0</v>
      </c>
      <c r="Q21" s="46"/>
      <c r="R21" s="50">
        <f>PL!E112</f>
        <v>-71214</v>
      </c>
      <c r="S21" s="46"/>
      <c r="T21" s="50">
        <f>SUM(D21:R21)</f>
        <v>-71214</v>
      </c>
    </row>
    <row r="22" spans="1:20" ht="21" customHeight="1">
      <c r="A22" s="1" t="s">
        <v>89</v>
      </c>
      <c r="B22" s="17"/>
      <c r="D22" s="91">
        <f>SUM(D20:D21)</f>
        <v>0</v>
      </c>
      <c r="E22" s="46"/>
      <c r="F22" s="91">
        <f>SUM(F20:F21)</f>
        <v>0</v>
      </c>
      <c r="G22" s="46"/>
      <c r="H22" s="46">
        <f>SUM(H20:H21)</f>
        <v>0</v>
      </c>
      <c r="I22" s="91"/>
      <c r="J22" s="91">
        <f>SUM(J20:J21)</f>
        <v>0</v>
      </c>
      <c r="K22" s="46"/>
      <c r="L22" s="91">
        <f>SUM(L20:L21)</f>
        <v>0</v>
      </c>
      <c r="M22" s="46"/>
      <c r="N22" s="91">
        <f>SUM(N20:N21)</f>
        <v>399768</v>
      </c>
      <c r="O22" s="46"/>
      <c r="P22" s="46">
        <f>SUM(P20:P21)</f>
        <v>0</v>
      </c>
      <c r="Q22" s="46"/>
      <c r="R22" s="46">
        <f>SUM(R20:R21)</f>
        <v>-71214</v>
      </c>
      <c r="S22" s="46"/>
      <c r="T22" s="91">
        <f>SUM(T20:T21)</f>
        <v>328554</v>
      </c>
    </row>
    <row r="23" spans="1:20" ht="21" customHeight="1">
      <c r="A23" s="1" t="s">
        <v>180</v>
      </c>
      <c r="B23" s="17"/>
      <c r="D23" s="46">
        <v>0</v>
      </c>
      <c r="E23" s="46"/>
      <c r="F23" s="46">
        <v>0</v>
      </c>
      <c r="G23" s="46"/>
      <c r="H23" s="46">
        <v>0</v>
      </c>
      <c r="I23" s="46"/>
      <c r="J23" s="46">
        <v>0</v>
      </c>
      <c r="K23" s="46"/>
      <c r="L23" s="91">
        <v>16833</v>
      </c>
      <c r="M23" s="91"/>
      <c r="N23" s="91">
        <v>-16833</v>
      </c>
      <c r="O23" s="46"/>
      <c r="P23" s="46">
        <v>-16833</v>
      </c>
      <c r="Q23" s="46"/>
      <c r="R23" s="46">
        <v>0</v>
      </c>
      <c r="S23" s="46"/>
      <c r="T23" s="46">
        <f>SUM(D23:R23)</f>
        <v>-16833</v>
      </c>
    </row>
    <row r="24" spans="1:20" ht="21" customHeight="1">
      <c r="A24" s="1" t="s">
        <v>115</v>
      </c>
      <c r="B24" s="17"/>
      <c r="D24" s="53">
        <v>0</v>
      </c>
      <c r="E24" s="46"/>
      <c r="F24" s="91">
        <v>0</v>
      </c>
      <c r="G24" s="46"/>
      <c r="H24" s="46">
        <v>0</v>
      </c>
      <c r="I24" s="91"/>
      <c r="J24" s="91">
        <v>0</v>
      </c>
      <c r="K24" s="46"/>
      <c r="L24" s="53">
        <v>0</v>
      </c>
      <c r="M24" s="46"/>
      <c r="N24" s="94">
        <v>-575370</v>
      </c>
      <c r="O24" s="46"/>
      <c r="P24" s="46">
        <v>0</v>
      </c>
      <c r="Q24" s="46"/>
      <c r="R24" s="46">
        <v>0</v>
      </c>
      <c r="S24" s="46"/>
      <c r="T24" s="46">
        <f>SUM(D24:R24)</f>
        <v>-575370</v>
      </c>
    </row>
    <row r="25" spans="1:20" ht="21" customHeight="1" thickBot="1">
      <c r="A25" s="2" t="s">
        <v>185</v>
      </c>
      <c r="B25" s="97"/>
      <c r="D25" s="49">
        <f>SUM(D19:D24)-D22</f>
        <v>320000</v>
      </c>
      <c r="E25" s="46"/>
      <c r="F25" s="49">
        <f>SUM(F19:F24)-F22</f>
        <v>1162720</v>
      </c>
      <c r="G25" s="46"/>
      <c r="H25" s="49">
        <f>SUM(H19:H24)-H22</f>
        <v>-23314</v>
      </c>
      <c r="I25" s="46"/>
      <c r="J25" s="49">
        <f>SUM(J19:J24)-J22</f>
        <v>32000</v>
      </c>
      <c r="K25" s="46"/>
      <c r="L25" s="49">
        <f>SUM(L19:L24)-L22</f>
        <v>16833</v>
      </c>
      <c r="M25" s="46"/>
      <c r="N25" s="49">
        <f>SUM(N19:N24)-N22</f>
        <v>-102345</v>
      </c>
      <c r="O25" s="46"/>
      <c r="P25" s="49">
        <f>SUM(P19:P24)-P22</f>
        <v>-16833</v>
      </c>
      <c r="Q25" s="46"/>
      <c r="R25" s="49">
        <f>SUM(R19:R24)-R22</f>
        <v>-127256</v>
      </c>
      <c r="S25" s="46"/>
      <c r="T25" s="49">
        <f>SUM(T19:T24)-T22</f>
        <v>1261805</v>
      </c>
    </row>
    <row r="26" spans="1:20" ht="21" customHeight="1" thickTop="1">
      <c r="A26" s="2"/>
      <c r="B26" s="97"/>
      <c r="D26" s="46"/>
      <c r="E26" s="46"/>
      <c r="F26" s="46"/>
      <c r="G26" s="46"/>
      <c r="H26" s="46"/>
      <c r="I26" s="46"/>
      <c r="J26" s="46"/>
      <c r="K26" s="46"/>
      <c r="L26" s="17"/>
      <c r="M26" s="46"/>
      <c r="N26" s="46"/>
      <c r="O26" s="46"/>
      <c r="P26" s="46"/>
      <c r="Q26" s="46"/>
      <c r="R26" s="46"/>
      <c r="S26" s="46"/>
      <c r="T26" s="46"/>
    </row>
    <row r="27" spans="1:20" ht="21" customHeight="1">
      <c r="A27" s="71" t="s">
        <v>25</v>
      </c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54"/>
      <c r="T27" s="54"/>
    </row>
  </sheetData>
  <mergeCells count="2">
    <mergeCell ref="D6:T6"/>
    <mergeCell ref="J9:N9"/>
  </mergeCells>
  <printOptions horizontalCentered="1"/>
  <pageMargins left="0.39370078740157483" right="0.15748031496062992" top="0.98425196850393704" bottom="0.39370078740157483" header="0.19685039370078741" footer="0.19685039370078741"/>
  <pageSetup paperSize="9" scale="8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C2B4A-7799-4FAE-BE7E-8408FF7D5350}">
  <dimension ref="A1:V36"/>
  <sheetViews>
    <sheetView showGridLines="0" view="pageBreakPreview" topLeftCell="A19" zoomScale="85" zoomScaleNormal="100" zoomScaleSheetLayoutView="85" workbookViewId="0">
      <selection activeCell="A16" sqref="A16"/>
    </sheetView>
  </sheetViews>
  <sheetFormatPr defaultColWidth="9.140625" defaultRowHeight="21" customHeight="1"/>
  <cols>
    <col min="1" max="1" width="33.7109375" style="71" customWidth="1"/>
    <col min="2" max="3" width="0.85546875" style="71" customWidth="1"/>
    <col min="4" max="4" width="9.140625" style="71" customWidth="1"/>
    <col min="5" max="5" width="1.7109375" style="71" customWidth="1"/>
    <col min="6" max="6" width="12.7109375" style="71" customWidth="1"/>
    <col min="7" max="7" width="1.7109375" style="71" customWidth="1"/>
    <col min="8" max="8" width="12.7109375" style="71" customWidth="1"/>
    <col min="9" max="9" width="1.7109375" style="71" customWidth="1"/>
    <col min="10" max="10" width="12.7109375" style="71" customWidth="1"/>
    <col min="11" max="11" width="1.7109375" style="71" customWidth="1"/>
    <col min="12" max="12" width="12" style="71" bestFit="1" customWidth="1"/>
    <col min="13" max="13" width="1.7109375" style="71" customWidth="1"/>
    <col min="14" max="14" width="12.7109375" style="71" customWidth="1"/>
    <col min="15" max="15" width="1.7109375" style="71" customWidth="1"/>
    <col min="16" max="16" width="14.7109375" style="71" customWidth="1"/>
    <col min="17" max="17" width="1.7109375" style="71" customWidth="1"/>
    <col min="18" max="18" width="14.7109375" style="71" customWidth="1"/>
    <col min="19" max="19" width="1.7109375" style="71" customWidth="1"/>
    <col min="20" max="20" width="12.7109375" style="71" customWidth="1"/>
    <col min="21" max="21" width="0.85546875" style="71" customWidth="1"/>
    <col min="22" max="22" width="11" style="71" customWidth="1"/>
    <col min="23" max="16384" width="9.140625" style="71"/>
  </cols>
  <sheetData>
    <row r="1" spans="1:21" ht="21" customHeight="1">
      <c r="A1" s="9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25" t="s">
        <v>56</v>
      </c>
      <c r="U1" s="17"/>
    </row>
    <row r="2" spans="1:21" s="67" customFormat="1" ht="21" customHeight="1">
      <c r="A2" s="69" t="s">
        <v>0</v>
      </c>
      <c r="C2" s="4"/>
      <c r="D2" s="68"/>
      <c r="F2" s="68"/>
      <c r="G2" s="68"/>
      <c r="H2" s="68"/>
      <c r="I2" s="68"/>
      <c r="J2" s="68"/>
      <c r="N2" s="68"/>
      <c r="O2" s="68"/>
      <c r="P2" s="68"/>
      <c r="Q2" s="68"/>
      <c r="R2" s="68"/>
      <c r="S2" s="5"/>
    </row>
    <row r="3" spans="1:21" ht="21" customHeight="1">
      <c r="A3" s="69" t="s">
        <v>116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21" customHeight="1">
      <c r="A4" s="69" t="s">
        <v>189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</row>
    <row r="5" spans="1:21" ht="21" customHeight="1">
      <c r="U5" s="25" t="s">
        <v>2</v>
      </c>
    </row>
    <row r="6" spans="1:21" s="78" customFormat="1" ht="21" customHeight="1">
      <c r="A6" s="41"/>
      <c r="B6" s="98"/>
      <c r="C6" s="98"/>
      <c r="D6" s="98"/>
      <c r="E6" s="98"/>
      <c r="F6" s="122" t="s">
        <v>4</v>
      </c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41"/>
    </row>
    <row r="7" spans="1:21" s="41" customFormat="1" ht="21" customHeight="1">
      <c r="R7" s="41" t="s">
        <v>93</v>
      </c>
    </row>
    <row r="8" spans="1:21" s="41" customFormat="1" ht="21" customHeight="1">
      <c r="P8" s="17"/>
      <c r="R8" s="31" t="s">
        <v>94</v>
      </c>
    </row>
    <row r="9" spans="1:21" s="41" customFormat="1" ht="21" customHeight="1">
      <c r="D9" s="17"/>
      <c r="J9" s="122" t="s">
        <v>51</v>
      </c>
      <c r="K9" s="122"/>
      <c r="L9" s="122"/>
      <c r="M9" s="122"/>
      <c r="N9" s="122"/>
      <c r="P9" s="17"/>
      <c r="R9" s="17" t="s">
        <v>96</v>
      </c>
      <c r="T9" s="17"/>
    </row>
    <row r="10" spans="1:21" s="41" customFormat="1" ht="21" customHeight="1">
      <c r="D10" s="17"/>
      <c r="F10" s="17" t="s">
        <v>117</v>
      </c>
      <c r="H10" s="17"/>
      <c r="L10" s="17" t="s">
        <v>103</v>
      </c>
      <c r="P10" s="17"/>
      <c r="R10" s="17" t="s">
        <v>99</v>
      </c>
      <c r="T10" s="17" t="s">
        <v>100</v>
      </c>
    </row>
    <row r="11" spans="1:21" s="41" customFormat="1" ht="21" customHeight="1">
      <c r="D11" s="17"/>
      <c r="F11" s="17" t="s">
        <v>101</v>
      </c>
      <c r="H11" s="17"/>
      <c r="J11" s="41" t="s">
        <v>103</v>
      </c>
      <c r="L11" s="17" t="s">
        <v>176</v>
      </c>
      <c r="P11" s="17"/>
      <c r="R11" s="17" t="s">
        <v>105</v>
      </c>
      <c r="T11" s="17" t="s">
        <v>106</v>
      </c>
    </row>
    <row r="12" spans="1:21" s="41" customFormat="1" ht="21" customHeight="1">
      <c r="D12" s="14"/>
      <c r="F12" s="31" t="s">
        <v>107</v>
      </c>
      <c r="H12" s="31" t="s">
        <v>48</v>
      </c>
      <c r="J12" s="45" t="s">
        <v>109</v>
      </c>
      <c r="L12" s="31" t="s">
        <v>200</v>
      </c>
      <c r="N12" s="44" t="s">
        <v>104</v>
      </c>
      <c r="P12" s="3" t="s">
        <v>181</v>
      </c>
      <c r="R12" s="31" t="s">
        <v>110</v>
      </c>
      <c r="T12" s="31" t="s">
        <v>111</v>
      </c>
    </row>
    <row r="13" spans="1:21" ht="21" customHeight="1">
      <c r="A13" s="97" t="s">
        <v>112</v>
      </c>
      <c r="F13" s="91">
        <v>320000</v>
      </c>
      <c r="G13" s="91"/>
      <c r="H13" s="91">
        <v>1162720</v>
      </c>
      <c r="I13" s="91"/>
      <c r="J13" s="91">
        <v>32000</v>
      </c>
      <c r="K13" s="91"/>
      <c r="L13" s="46">
        <v>0</v>
      </c>
      <c r="M13" s="91"/>
      <c r="N13" s="91">
        <v>525782</v>
      </c>
      <c r="O13" s="91"/>
      <c r="P13" s="91">
        <v>0</v>
      </c>
      <c r="Q13" s="91"/>
      <c r="R13" s="91">
        <v>-23294</v>
      </c>
      <c r="S13" s="47"/>
      <c r="T13" s="91">
        <f>SUM(F13:R13)</f>
        <v>2017208</v>
      </c>
    </row>
    <row r="14" spans="1:21" ht="21" customHeight="1">
      <c r="A14" s="1" t="s">
        <v>77</v>
      </c>
      <c r="F14" s="91">
        <v>0</v>
      </c>
      <c r="G14" s="91"/>
      <c r="H14" s="91">
        <v>0</v>
      </c>
      <c r="I14" s="91"/>
      <c r="J14" s="91">
        <v>0</v>
      </c>
      <c r="K14" s="91"/>
      <c r="L14" s="91">
        <v>0</v>
      </c>
      <c r="M14" s="91"/>
      <c r="N14" s="91">
        <v>359442</v>
      </c>
      <c r="O14" s="91"/>
      <c r="P14" s="91">
        <v>0</v>
      </c>
      <c r="Q14" s="91"/>
      <c r="R14" s="91">
        <v>0</v>
      </c>
      <c r="S14" s="47"/>
      <c r="T14" s="91">
        <f>SUM(F14:R14)</f>
        <v>359442</v>
      </c>
    </row>
    <row r="15" spans="1:21" ht="21" customHeight="1">
      <c r="A15" s="1" t="s">
        <v>114</v>
      </c>
      <c r="F15" s="94">
        <v>0</v>
      </c>
      <c r="G15" s="91"/>
      <c r="H15" s="94">
        <v>0</v>
      </c>
      <c r="I15" s="91"/>
      <c r="J15" s="94">
        <v>0</v>
      </c>
      <c r="K15" s="91"/>
      <c r="L15" s="94">
        <v>0</v>
      </c>
      <c r="M15" s="91"/>
      <c r="N15" s="94">
        <v>0</v>
      </c>
      <c r="O15" s="91"/>
      <c r="P15" s="94">
        <v>0</v>
      </c>
      <c r="Q15" s="91"/>
      <c r="R15" s="94">
        <v>-149007</v>
      </c>
      <c r="S15" s="47"/>
      <c r="T15" s="94">
        <f>SUM(F15:R15)</f>
        <v>-149007</v>
      </c>
    </row>
    <row r="16" spans="1:21" ht="21" customHeight="1">
      <c r="A16" s="1" t="s">
        <v>89</v>
      </c>
      <c r="F16" s="99">
        <f>SUM(F14:F15)</f>
        <v>0</v>
      </c>
      <c r="G16" s="91"/>
      <c r="H16" s="99">
        <f>SUM(H14:H15)</f>
        <v>0</v>
      </c>
      <c r="I16" s="91"/>
      <c r="J16" s="99">
        <f>SUM(J14:J15)</f>
        <v>0</v>
      </c>
      <c r="K16" s="91"/>
      <c r="L16" s="100">
        <v>0</v>
      </c>
      <c r="M16" s="91"/>
      <c r="N16" s="99">
        <f>SUM(N14:N15)</f>
        <v>359442</v>
      </c>
      <c r="O16" s="91"/>
      <c r="P16" s="99">
        <f>SUM(P14:P15)</f>
        <v>0</v>
      </c>
      <c r="Q16" s="91"/>
      <c r="R16" s="99">
        <f>SUM(R14:R15)</f>
        <v>-149007</v>
      </c>
      <c r="S16" s="47"/>
      <c r="T16" s="99">
        <f>SUM(T14:T15)</f>
        <v>210435</v>
      </c>
    </row>
    <row r="17" spans="1:22" ht="21" customHeight="1" thickBot="1">
      <c r="A17" s="97" t="s">
        <v>184</v>
      </c>
      <c r="D17" s="48"/>
      <c r="F17" s="101">
        <f>SUM(F13:F16)-F16</f>
        <v>320000</v>
      </c>
      <c r="G17" s="91"/>
      <c r="H17" s="101">
        <f>SUM(H13:H16)-H16</f>
        <v>1162720</v>
      </c>
      <c r="I17" s="91"/>
      <c r="J17" s="101">
        <f>SUM(J13:J16)-J16</f>
        <v>32000</v>
      </c>
      <c r="K17" s="91"/>
      <c r="L17" s="49">
        <v>0</v>
      </c>
      <c r="M17" s="91"/>
      <c r="N17" s="101">
        <f>SUM(N13:N16)-N16</f>
        <v>885224</v>
      </c>
      <c r="O17" s="91"/>
      <c r="P17" s="101">
        <f>SUM(P13:P16)-P16</f>
        <v>0</v>
      </c>
      <c r="Q17" s="91"/>
      <c r="R17" s="101">
        <f>SUM(R13:R16)-R16</f>
        <v>-172301</v>
      </c>
      <c r="S17" s="91"/>
      <c r="T17" s="101">
        <f>SUM(T13:T16)-T16</f>
        <v>2227643</v>
      </c>
    </row>
    <row r="18" spans="1:22" ht="21" customHeight="1" thickTop="1">
      <c r="A18" s="97"/>
      <c r="L18" s="46"/>
    </row>
    <row r="19" spans="1:22" ht="21" customHeight="1">
      <c r="A19" s="97" t="s">
        <v>113</v>
      </c>
      <c r="D19" s="48"/>
      <c r="F19" s="91">
        <v>320000</v>
      </c>
      <c r="G19" s="91"/>
      <c r="H19" s="91">
        <v>1162720</v>
      </c>
      <c r="I19" s="91"/>
      <c r="J19" s="91">
        <v>32000</v>
      </c>
      <c r="K19" s="91"/>
      <c r="L19" s="46">
        <v>0</v>
      </c>
      <c r="M19" s="91"/>
      <c r="N19" s="91">
        <v>788361</v>
      </c>
      <c r="O19" s="91"/>
      <c r="P19" s="91">
        <v>0</v>
      </c>
      <c r="Q19" s="91"/>
      <c r="R19" s="91">
        <v>-52315</v>
      </c>
      <c r="S19" s="47"/>
      <c r="T19" s="91">
        <f>SUM(F19:R19)</f>
        <v>2250766</v>
      </c>
    </row>
    <row r="20" spans="1:22" ht="21" customHeight="1">
      <c r="A20" s="1" t="s">
        <v>77</v>
      </c>
      <c r="D20" s="48"/>
      <c r="F20" s="91">
        <v>0</v>
      </c>
      <c r="H20" s="91">
        <v>0</v>
      </c>
      <c r="J20" s="91">
        <v>0</v>
      </c>
      <c r="L20" s="91">
        <v>0</v>
      </c>
      <c r="N20" s="91">
        <f>PL!I103</f>
        <v>350717</v>
      </c>
      <c r="P20" s="91">
        <v>0</v>
      </c>
      <c r="R20" s="91">
        <v>0</v>
      </c>
      <c r="T20" s="91">
        <f>SUM(F20:R20)</f>
        <v>350717</v>
      </c>
    </row>
    <row r="21" spans="1:22" ht="21" customHeight="1">
      <c r="A21" s="1" t="s">
        <v>114</v>
      </c>
      <c r="D21" s="48"/>
      <c r="F21" s="94">
        <v>0</v>
      </c>
      <c r="H21" s="94">
        <v>0</v>
      </c>
      <c r="J21" s="94">
        <v>0</v>
      </c>
      <c r="L21" s="94">
        <v>0</v>
      </c>
      <c r="N21" s="94">
        <v>0</v>
      </c>
      <c r="P21" s="94">
        <v>0</v>
      </c>
      <c r="R21" s="94">
        <f>PL!I112</f>
        <v>-105940</v>
      </c>
      <c r="T21" s="94">
        <f>SUM(F21:R21)</f>
        <v>-105940</v>
      </c>
    </row>
    <row r="22" spans="1:22" ht="21" customHeight="1">
      <c r="A22" s="1" t="s">
        <v>89</v>
      </c>
      <c r="D22" s="48"/>
      <c r="F22" s="100">
        <f>SUM(F20:F21)</f>
        <v>0</v>
      </c>
      <c r="G22" s="91"/>
      <c r="H22" s="100">
        <f>SUM(H20:H21)</f>
        <v>0</v>
      </c>
      <c r="I22" s="91"/>
      <c r="J22" s="100">
        <f>SUM(J20:J21)</f>
        <v>0</v>
      </c>
      <c r="K22" s="91"/>
      <c r="L22" s="91">
        <f>SUM(L20:L21)</f>
        <v>0</v>
      </c>
      <c r="M22" s="91"/>
      <c r="N22" s="100">
        <f>SUM(N20:N21)</f>
        <v>350717</v>
      </c>
      <c r="O22" s="91"/>
      <c r="P22" s="100">
        <f>SUM(P20:P21)</f>
        <v>0</v>
      </c>
      <c r="Q22" s="91"/>
      <c r="R22" s="100">
        <f>SUM(R20:R21)</f>
        <v>-105940</v>
      </c>
      <c r="S22" s="47"/>
      <c r="T22" s="100">
        <f>SUM(T20:T21)</f>
        <v>244777</v>
      </c>
    </row>
    <row r="23" spans="1:22" ht="21" customHeight="1">
      <c r="A23" s="1" t="s">
        <v>180</v>
      </c>
      <c r="D23" s="48"/>
      <c r="F23" s="91">
        <v>0</v>
      </c>
      <c r="G23" s="91"/>
      <c r="H23" s="91">
        <v>0</v>
      </c>
      <c r="I23" s="91"/>
      <c r="J23" s="91">
        <v>0</v>
      </c>
      <c r="K23" s="91"/>
      <c r="L23" s="91">
        <v>16833</v>
      </c>
      <c r="M23" s="91"/>
      <c r="N23" s="91">
        <v>-16833</v>
      </c>
      <c r="O23" s="91"/>
      <c r="P23" s="46">
        <v>-16833</v>
      </c>
      <c r="Q23" s="46"/>
      <c r="R23" s="91">
        <v>0</v>
      </c>
      <c r="S23" s="47"/>
      <c r="T23" s="91">
        <f>SUM(F23:R23)</f>
        <v>-16833</v>
      </c>
    </row>
    <row r="24" spans="1:22" ht="21" customHeight="1">
      <c r="A24" s="1" t="s">
        <v>115</v>
      </c>
      <c r="D24" s="48"/>
      <c r="F24" s="94">
        <v>0</v>
      </c>
      <c r="G24" s="91"/>
      <c r="H24" s="94">
        <v>0</v>
      </c>
      <c r="I24" s="91"/>
      <c r="J24" s="94">
        <v>0</v>
      </c>
      <c r="K24" s="91"/>
      <c r="L24" s="94">
        <v>0</v>
      </c>
      <c r="M24" s="91"/>
      <c r="N24" s="94">
        <v>-575370</v>
      </c>
      <c r="O24" s="91"/>
      <c r="P24" s="50">
        <v>0</v>
      </c>
      <c r="Q24" s="46"/>
      <c r="R24" s="94">
        <v>0</v>
      </c>
      <c r="S24" s="47"/>
      <c r="T24" s="94">
        <f>SUM(F24:R24)</f>
        <v>-575370</v>
      </c>
      <c r="U24" s="91"/>
      <c r="V24" s="102"/>
    </row>
    <row r="25" spans="1:22" ht="21" customHeight="1" thickBot="1">
      <c r="A25" s="97" t="s">
        <v>185</v>
      </c>
      <c r="D25" s="48"/>
      <c r="F25" s="101">
        <f>SUM(F19:F24)-F22</f>
        <v>320000</v>
      </c>
      <c r="G25" s="91"/>
      <c r="H25" s="101">
        <f>SUM(H19:H24)-H22</f>
        <v>1162720</v>
      </c>
      <c r="I25" s="91"/>
      <c r="J25" s="101">
        <f>SUM(J19:J24)-J22</f>
        <v>32000</v>
      </c>
      <c r="K25" s="91"/>
      <c r="L25" s="49">
        <f>SUM(L19:L24)-L22</f>
        <v>16833</v>
      </c>
      <c r="M25" s="91"/>
      <c r="N25" s="101">
        <f>SUM(N19:N24)-N22</f>
        <v>546875</v>
      </c>
      <c r="O25" s="91"/>
      <c r="P25" s="101">
        <f>SUM(P19:P24)-P22</f>
        <v>-16833</v>
      </c>
      <c r="Q25" s="91"/>
      <c r="R25" s="101">
        <f>SUM(R19:R24)-R22</f>
        <v>-158255</v>
      </c>
      <c r="S25" s="91"/>
      <c r="T25" s="101">
        <f>SUM(T19:T24)-T22</f>
        <v>1903340</v>
      </c>
    </row>
    <row r="26" spans="1:22" ht="21" customHeight="1" thickTop="1">
      <c r="A26" s="97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</row>
    <row r="27" spans="1:22" ht="21" customHeight="1">
      <c r="A27" s="71" t="s">
        <v>25</v>
      </c>
    </row>
    <row r="32" spans="1:22" ht="21" customHeight="1">
      <c r="J32" s="17"/>
      <c r="N32" s="17"/>
    </row>
    <row r="33" spans="10:14" ht="21" customHeight="1">
      <c r="J33" s="17"/>
      <c r="N33" s="17"/>
    </row>
    <row r="34" spans="10:14" ht="21" customHeight="1">
      <c r="J34" s="17"/>
      <c r="N34" s="17"/>
    </row>
    <row r="35" spans="10:14" ht="21" customHeight="1">
      <c r="J35" s="17"/>
      <c r="N35" s="17"/>
    </row>
    <row r="36" spans="10:14" ht="21" customHeight="1">
      <c r="J36" s="17"/>
      <c r="N36" s="17"/>
    </row>
  </sheetData>
  <mergeCells count="2">
    <mergeCell ref="F6:T6"/>
    <mergeCell ref="J9:N9"/>
  </mergeCells>
  <printOptions horizontalCentered="1"/>
  <pageMargins left="0.39370078740157483" right="0.15748031496062992" top="0.98425196850393704" bottom="0.39370078740157483" header="0.19685039370078741" footer="0.19685039370078741"/>
  <pageSetup paperSize="9" scale="86" orientation="landscape" r:id="rId1"/>
  <colBreaks count="1" manualBreakCount="1">
    <brk id="20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A1B7D-E93E-4F9B-89CA-CE33C134D4A5}">
  <dimension ref="A1:O81"/>
  <sheetViews>
    <sheetView showGridLines="0" view="pageBreakPreview" topLeftCell="A62" zoomScale="90" zoomScaleNormal="100" zoomScaleSheetLayoutView="90" workbookViewId="0">
      <selection activeCell="H77" sqref="H77"/>
    </sheetView>
  </sheetViews>
  <sheetFormatPr defaultColWidth="10.7109375" defaultRowHeight="20.100000000000001" customHeight="1"/>
  <cols>
    <col min="1" max="1" width="30.7109375" style="67" customWidth="1"/>
    <col min="2" max="2" width="5.7109375" style="67" customWidth="1"/>
    <col min="3" max="3" width="12.7109375" style="4" customWidth="1"/>
    <col min="4" max="4" width="1.7109375" style="4" customWidth="1"/>
    <col min="5" max="5" width="12.7109375" style="68" customWidth="1"/>
    <col min="6" max="6" width="1.7109375" style="67" customWidth="1"/>
    <col min="7" max="7" width="12.7109375" style="68" customWidth="1"/>
    <col min="8" max="8" width="1.7109375" style="67" customWidth="1"/>
    <col min="9" max="9" width="12.7109375" style="68" customWidth="1"/>
    <col min="10" max="10" width="1.7109375" style="67" customWidth="1"/>
    <col min="11" max="11" width="12.7109375" style="68" customWidth="1"/>
    <col min="12" max="12" width="1.7109375" style="5" customWidth="1"/>
    <col min="13" max="16384" width="10.7109375" style="67"/>
  </cols>
  <sheetData>
    <row r="1" spans="1:13" ht="20.100000000000001" customHeight="1">
      <c r="K1" s="38" t="s">
        <v>56</v>
      </c>
    </row>
    <row r="2" spans="1:13" ht="20.100000000000001" customHeight="1">
      <c r="A2" s="69" t="s">
        <v>0</v>
      </c>
      <c r="D2" s="68"/>
      <c r="E2" s="67"/>
      <c r="F2" s="68"/>
      <c r="H2" s="68"/>
      <c r="I2" s="67"/>
      <c r="J2" s="68"/>
      <c r="L2" s="68"/>
      <c r="M2" s="5"/>
    </row>
    <row r="3" spans="1:13" ht="20.100000000000001" customHeight="1">
      <c r="A3" s="69" t="s">
        <v>118</v>
      </c>
      <c r="B3" s="6"/>
      <c r="C3" s="7"/>
      <c r="D3" s="7"/>
      <c r="E3" s="12"/>
      <c r="F3" s="12"/>
      <c r="G3" s="12"/>
      <c r="H3" s="12"/>
      <c r="I3" s="12"/>
      <c r="J3" s="12"/>
      <c r="K3" s="12"/>
    </row>
    <row r="4" spans="1:13" s="5" customFormat="1" ht="20.100000000000001" customHeight="1">
      <c r="A4" s="69" t="s">
        <v>189</v>
      </c>
      <c r="B4" s="6"/>
      <c r="C4" s="7"/>
      <c r="D4" s="7"/>
      <c r="E4" s="8"/>
      <c r="F4" s="6"/>
      <c r="G4" s="8"/>
      <c r="H4" s="6"/>
      <c r="I4" s="8"/>
      <c r="J4" s="6"/>
      <c r="K4" s="8"/>
      <c r="M4" s="67"/>
    </row>
    <row r="5" spans="1:13" s="5" customFormat="1" ht="20.100000000000001" customHeight="1">
      <c r="A5" s="67"/>
      <c r="B5" s="67"/>
      <c r="C5" s="67"/>
      <c r="D5" s="67"/>
      <c r="E5" s="68"/>
      <c r="F5" s="67"/>
      <c r="G5" s="68"/>
      <c r="H5" s="67"/>
      <c r="J5" s="67"/>
      <c r="K5" s="25" t="s">
        <v>2</v>
      </c>
      <c r="M5" s="67"/>
    </row>
    <row r="6" spans="1:13" s="5" customFormat="1" ht="20.100000000000001" customHeight="1">
      <c r="A6" s="67"/>
      <c r="B6" s="67"/>
      <c r="C6" s="4"/>
      <c r="D6" s="4"/>
      <c r="E6" s="120" t="s">
        <v>3</v>
      </c>
      <c r="F6" s="120"/>
      <c r="G6" s="120"/>
      <c r="H6" s="10"/>
      <c r="I6" s="39"/>
      <c r="J6" s="13" t="s">
        <v>4</v>
      </c>
      <c r="K6" s="39"/>
      <c r="M6" s="9"/>
    </row>
    <row r="7" spans="1:13" s="5" customFormat="1" ht="20.100000000000001" customHeight="1">
      <c r="A7" s="67"/>
      <c r="B7" s="67"/>
      <c r="C7" s="14" t="s">
        <v>5</v>
      </c>
      <c r="D7" s="14"/>
      <c r="E7" s="40" t="s">
        <v>59</v>
      </c>
      <c r="F7" s="16"/>
      <c r="G7" s="16">
        <v>2024</v>
      </c>
      <c r="H7" s="22"/>
      <c r="I7" s="40" t="s">
        <v>59</v>
      </c>
      <c r="J7" s="16"/>
      <c r="K7" s="16">
        <v>2024</v>
      </c>
      <c r="M7" s="103"/>
    </row>
    <row r="8" spans="1:13" ht="20.100000000000001" customHeight="1">
      <c r="A8" s="104" t="s">
        <v>119</v>
      </c>
      <c r="B8" s="70"/>
      <c r="E8" s="12"/>
      <c r="F8" s="12"/>
      <c r="G8" s="12"/>
      <c r="H8" s="12"/>
      <c r="I8" s="12"/>
      <c r="J8" s="12"/>
      <c r="K8" s="12"/>
    </row>
    <row r="9" spans="1:13" ht="20.100000000000001" customHeight="1">
      <c r="A9" s="20" t="s">
        <v>120</v>
      </c>
      <c r="E9" s="105">
        <f>PL!E84</f>
        <v>512729</v>
      </c>
      <c r="F9" s="105"/>
      <c r="G9" s="105">
        <f>PL!G84</f>
        <v>430520</v>
      </c>
      <c r="H9" s="105"/>
      <c r="I9" s="105">
        <f>PL!I84</f>
        <v>350717</v>
      </c>
      <c r="J9" s="105"/>
      <c r="K9" s="105">
        <f>PL!K84</f>
        <v>359442</v>
      </c>
    </row>
    <row r="10" spans="1:13" ht="20.100000000000001" customHeight="1">
      <c r="A10" s="20" t="s">
        <v>121</v>
      </c>
      <c r="E10" s="41"/>
      <c r="F10" s="12"/>
      <c r="G10" s="41"/>
      <c r="H10" s="12"/>
      <c r="I10" s="41"/>
      <c r="J10" s="12"/>
      <c r="K10" s="41"/>
    </row>
    <row r="11" spans="1:13" ht="20.100000000000001" customHeight="1">
      <c r="A11" s="20" t="s">
        <v>122</v>
      </c>
      <c r="E11" s="41"/>
      <c r="F11" s="12"/>
      <c r="G11" s="41"/>
      <c r="H11" s="71"/>
      <c r="I11" s="41"/>
      <c r="J11" s="71"/>
      <c r="K11" s="41"/>
    </row>
    <row r="12" spans="1:13" s="5" customFormat="1" ht="20.100000000000001" customHeight="1">
      <c r="A12" s="20" t="s">
        <v>123</v>
      </c>
      <c r="B12" s="67"/>
      <c r="C12" s="42"/>
      <c r="D12" s="42"/>
      <c r="E12" s="25">
        <v>-145</v>
      </c>
      <c r="F12" s="25"/>
      <c r="G12" s="25">
        <v>-71</v>
      </c>
      <c r="H12" s="25"/>
      <c r="I12" s="25">
        <v>-426</v>
      </c>
      <c r="J12" s="25"/>
      <c r="K12" s="25">
        <v>-847</v>
      </c>
      <c r="M12" s="67"/>
    </row>
    <row r="13" spans="1:13" s="5" customFormat="1" ht="20.100000000000001" customHeight="1">
      <c r="A13" s="20" t="s">
        <v>124</v>
      </c>
      <c r="B13" s="67"/>
      <c r="C13" s="4"/>
      <c r="D13" s="42"/>
      <c r="E13" s="106">
        <v>75</v>
      </c>
      <c r="F13" s="25"/>
      <c r="G13" s="106">
        <v>1714</v>
      </c>
      <c r="H13" s="25"/>
      <c r="I13" s="106">
        <v>0</v>
      </c>
      <c r="J13" s="25"/>
      <c r="K13" s="106">
        <v>0</v>
      </c>
      <c r="M13" s="67"/>
    </row>
    <row r="14" spans="1:13" s="5" customFormat="1" ht="20.100000000000001" customHeight="1">
      <c r="A14" s="20" t="s">
        <v>125</v>
      </c>
      <c r="B14" s="67"/>
      <c r="C14" s="4"/>
      <c r="D14" s="42"/>
      <c r="E14" s="106">
        <v>43080</v>
      </c>
      <c r="F14" s="25"/>
      <c r="G14" s="106">
        <v>43034</v>
      </c>
      <c r="H14" s="25"/>
      <c r="I14" s="106">
        <v>42436</v>
      </c>
      <c r="J14" s="25"/>
      <c r="K14" s="106">
        <v>43034</v>
      </c>
      <c r="L14" s="43"/>
      <c r="M14" s="67"/>
    </row>
    <row r="15" spans="1:13" ht="20.100000000000001" customHeight="1">
      <c r="A15" s="20" t="s">
        <v>126</v>
      </c>
      <c r="D15" s="42"/>
      <c r="E15" s="25">
        <v>3761</v>
      </c>
      <c r="F15" s="25"/>
      <c r="G15" s="25">
        <v>4788</v>
      </c>
      <c r="H15" s="25"/>
      <c r="I15" s="25">
        <v>24</v>
      </c>
      <c r="J15" s="25"/>
      <c r="K15" s="25">
        <v>19</v>
      </c>
    </row>
    <row r="16" spans="1:13" ht="20.100000000000001" customHeight="1">
      <c r="A16" s="20" t="s">
        <v>127</v>
      </c>
      <c r="D16" s="42"/>
      <c r="E16" s="25">
        <v>64</v>
      </c>
      <c r="F16" s="25"/>
      <c r="G16" s="25">
        <v>-356</v>
      </c>
      <c r="H16" s="25"/>
      <c r="I16" s="25">
        <v>0</v>
      </c>
      <c r="J16" s="25"/>
      <c r="K16" s="25">
        <v>0</v>
      </c>
    </row>
    <row r="17" spans="1:12" ht="20.100000000000001" customHeight="1">
      <c r="A17" s="20" t="s">
        <v>128</v>
      </c>
      <c r="D17" s="42"/>
      <c r="E17" s="25">
        <v>72</v>
      </c>
      <c r="F17" s="25"/>
      <c r="G17" s="25">
        <v>77</v>
      </c>
      <c r="H17" s="25"/>
      <c r="I17" s="25">
        <v>72</v>
      </c>
      <c r="J17" s="25"/>
      <c r="K17" s="25">
        <v>77</v>
      </c>
    </row>
    <row r="18" spans="1:12" ht="20.100000000000001" customHeight="1">
      <c r="A18" s="20" t="s">
        <v>129</v>
      </c>
      <c r="C18" s="4">
        <v>6</v>
      </c>
      <c r="D18" s="42"/>
      <c r="E18" s="25">
        <v>57133</v>
      </c>
      <c r="F18" s="25"/>
      <c r="G18" s="25">
        <v>46343</v>
      </c>
      <c r="H18" s="25"/>
      <c r="I18" s="25">
        <v>0</v>
      </c>
      <c r="J18" s="25"/>
      <c r="K18" s="25">
        <v>0</v>
      </c>
    </row>
    <row r="19" spans="1:12" ht="20.100000000000001" customHeight="1">
      <c r="A19" s="20" t="s">
        <v>130</v>
      </c>
      <c r="D19" s="42"/>
      <c r="E19" s="25"/>
      <c r="F19" s="25"/>
      <c r="G19" s="25"/>
      <c r="H19" s="25"/>
      <c r="I19" s="25"/>
      <c r="J19" s="25"/>
      <c r="K19" s="25"/>
    </row>
    <row r="20" spans="1:12" ht="20.100000000000001" customHeight="1">
      <c r="A20" s="20" t="s">
        <v>131</v>
      </c>
      <c r="D20" s="42"/>
      <c r="E20" s="25">
        <v>20</v>
      </c>
      <c r="F20" s="25"/>
      <c r="G20" s="25">
        <v>25</v>
      </c>
      <c r="H20" s="25"/>
      <c r="I20" s="25">
        <v>20</v>
      </c>
      <c r="J20" s="25"/>
      <c r="K20" s="25">
        <v>25</v>
      </c>
    </row>
    <row r="21" spans="1:12" ht="20.100000000000001" customHeight="1">
      <c r="A21" s="20" t="s">
        <v>195</v>
      </c>
      <c r="C21" s="4">
        <v>6</v>
      </c>
      <c r="D21" s="42"/>
      <c r="E21" s="25">
        <v>2325</v>
      </c>
      <c r="F21" s="25"/>
      <c r="G21" s="25">
        <v>0</v>
      </c>
      <c r="H21" s="25"/>
      <c r="I21" s="25">
        <v>0</v>
      </c>
      <c r="J21" s="25"/>
      <c r="K21" s="25">
        <v>0</v>
      </c>
    </row>
    <row r="22" spans="1:12" ht="20.100000000000001" customHeight="1">
      <c r="A22" s="20" t="s">
        <v>132</v>
      </c>
      <c r="D22" s="42"/>
      <c r="E22" s="25">
        <v>1993</v>
      </c>
      <c r="F22" s="25"/>
      <c r="G22" s="25">
        <v>2781</v>
      </c>
      <c r="H22" s="25"/>
      <c r="I22" s="25">
        <v>0</v>
      </c>
      <c r="J22" s="25"/>
      <c r="K22" s="25">
        <v>0</v>
      </c>
    </row>
    <row r="23" spans="1:12" ht="20.100000000000001" customHeight="1">
      <c r="A23" s="20" t="s">
        <v>133</v>
      </c>
      <c r="D23" s="42"/>
      <c r="E23" s="71">
        <v>7957</v>
      </c>
      <c r="F23" s="25"/>
      <c r="G23" s="71">
        <v>8172</v>
      </c>
      <c r="H23" s="25"/>
      <c r="I23" s="71">
        <v>504</v>
      </c>
      <c r="J23" s="25"/>
      <c r="K23" s="71">
        <v>419</v>
      </c>
    </row>
    <row r="24" spans="1:12" ht="20.100000000000001" customHeight="1">
      <c r="A24" s="20" t="s">
        <v>134</v>
      </c>
      <c r="C24" s="4">
        <v>5</v>
      </c>
      <c r="D24" s="42"/>
      <c r="E24" s="71">
        <v>0</v>
      </c>
      <c r="F24" s="25"/>
      <c r="G24" s="71">
        <v>0</v>
      </c>
      <c r="H24" s="25"/>
      <c r="I24" s="71">
        <v>-397450</v>
      </c>
      <c r="J24" s="25"/>
      <c r="K24" s="71">
        <v>-393732</v>
      </c>
      <c r="L24" s="107"/>
    </row>
    <row r="25" spans="1:12" ht="20.100000000000001" customHeight="1">
      <c r="A25" s="20" t="s">
        <v>135</v>
      </c>
      <c r="C25" s="42"/>
      <c r="D25" s="42"/>
      <c r="E25" s="106">
        <v>-15121</v>
      </c>
      <c r="F25" s="17"/>
      <c r="G25" s="106">
        <v>-6061</v>
      </c>
      <c r="H25" s="17"/>
      <c r="I25" s="106">
        <v>-3472</v>
      </c>
      <c r="J25" s="17"/>
      <c r="K25" s="106">
        <v>-57</v>
      </c>
      <c r="L25" s="107"/>
    </row>
    <row r="26" spans="1:12" ht="20.100000000000001" customHeight="1">
      <c r="A26" s="20" t="s">
        <v>136</v>
      </c>
      <c r="C26" s="42"/>
      <c r="D26" s="42"/>
      <c r="E26" s="108">
        <v>3877</v>
      </c>
      <c r="F26" s="17"/>
      <c r="G26" s="108">
        <v>5100</v>
      </c>
      <c r="H26" s="17"/>
      <c r="I26" s="108">
        <v>144</v>
      </c>
      <c r="J26" s="17"/>
      <c r="K26" s="108">
        <v>0</v>
      </c>
      <c r="L26" s="107"/>
    </row>
    <row r="27" spans="1:12" ht="20.100000000000001" customHeight="1">
      <c r="A27" s="20" t="s">
        <v>177</v>
      </c>
      <c r="C27" s="42"/>
      <c r="D27" s="42"/>
      <c r="E27" s="106"/>
      <c r="F27" s="17"/>
      <c r="G27" s="106"/>
      <c r="H27" s="17"/>
      <c r="I27" s="106"/>
      <c r="J27" s="17"/>
      <c r="K27" s="106"/>
    </row>
    <row r="28" spans="1:12" ht="20.100000000000001" customHeight="1">
      <c r="A28" s="20" t="s">
        <v>137</v>
      </c>
      <c r="C28" s="42"/>
      <c r="D28" s="42"/>
      <c r="E28" s="43">
        <f>SUM(E9:E26)</f>
        <v>617820</v>
      </c>
      <c r="F28" s="43"/>
      <c r="G28" s="43">
        <f>SUM(G9:G26)</f>
        <v>536066</v>
      </c>
      <c r="H28" s="43"/>
      <c r="I28" s="43">
        <f>SUM(I9:I26)</f>
        <v>-7431</v>
      </c>
      <c r="J28" s="43"/>
      <c r="K28" s="43">
        <f>SUM(K9:K26)</f>
        <v>8380</v>
      </c>
    </row>
    <row r="29" spans="1:12" ht="20.100000000000001" customHeight="1">
      <c r="A29" s="20" t="s">
        <v>138</v>
      </c>
      <c r="E29" s="43"/>
      <c r="F29" s="43"/>
      <c r="G29" s="43"/>
      <c r="H29" s="43"/>
      <c r="I29" s="43"/>
      <c r="J29" s="43"/>
      <c r="K29" s="43"/>
    </row>
    <row r="30" spans="1:12" ht="20.100000000000001" customHeight="1">
      <c r="A30" s="20" t="s">
        <v>139</v>
      </c>
      <c r="C30" s="109"/>
      <c r="D30" s="42"/>
      <c r="E30" s="25">
        <v>52865</v>
      </c>
      <c r="F30" s="25"/>
      <c r="G30" s="25">
        <v>-9531</v>
      </c>
      <c r="H30" s="25"/>
      <c r="I30" s="25">
        <v>-809</v>
      </c>
      <c r="J30" s="25"/>
      <c r="K30" s="25">
        <v>30667</v>
      </c>
    </row>
    <row r="31" spans="1:12" ht="20.100000000000001" customHeight="1">
      <c r="A31" s="20" t="s">
        <v>140</v>
      </c>
      <c r="C31" s="42"/>
      <c r="D31" s="42"/>
      <c r="E31" s="25">
        <v>8667</v>
      </c>
      <c r="F31" s="25"/>
      <c r="G31" s="25">
        <v>8994</v>
      </c>
      <c r="H31" s="25"/>
      <c r="I31" s="25">
        <v>321</v>
      </c>
      <c r="J31" s="25"/>
      <c r="K31" s="25">
        <v>744</v>
      </c>
    </row>
    <row r="32" spans="1:12" ht="20.100000000000001" customHeight="1">
      <c r="A32" s="20" t="s">
        <v>191</v>
      </c>
      <c r="C32" s="42"/>
      <c r="D32" s="42"/>
      <c r="E32" s="25">
        <v>0</v>
      </c>
      <c r="F32" s="25"/>
      <c r="G32" s="25">
        <v>137</v>
      </c>
      <c r="H32" s="25"/>
      <c r="I32" s="25">
        <v>0</v>
      </c>
      <c r="J32" s="25"/>
      <c r="K32" s="25">
        <v>0</v>
      </c>
    </row>
    <row r="33" spans="1:13" ht="20.100000000000001" customHeight="1">
      <c r="A33" s="20" t="s">
        <v>141</v>
      </c>
      <c r="C33" s="42"/>
      <c r="D33" s="42"/>
      <c r="E33" s="71"/>
      <c r="F33" s="25"/>
      <c r="G33" s="71"/>
      <c r="H33" s="25"/>
      <c r="I33" s="71"/>
      <c r="J33" s="25"/>
      <c r="K33" s="71"/>
    </row>
    <row r="34" spans="1:13" ht="20.100000000000001" customHeight="1">
      <c r="A34" s="20" t="s">
        <v>142</v>
      </c>
      <c r="C34" s="42"/>
      <c r="D34" s="42"/>
      <c r="E34" s="106">
        <v>7060</v>
      </c>
      <c r="F34" s="25"/>
      <c r="G34" s="106">
        <v>-21045</v>
      </c>
      <c r="H34" s="25"/>
      <c r="I34" s="106">
        <v>-3107</v>
      </c>
      <c r="J34" s="25"/>
      <c r="K34" s="106">
        <v>-22387</v>
      </c>
    </row>
    <row r="35" spans="1:13" ht="20.100000000000001" customHeight="1">
      <c r="A35" s="20" t="s">
        <v>143</v>
      </c>
      <c r="C35" s="42"/>
      <c r="D35" s="42"/>
      <c r="E35" s="106">
        <v>0</v>
      </c>
      <c r="F35" s="25"/>
      <c r="G35" s="106">
        <v>-4341</v>
      </c>
      <c r="H35" s="25"/>
      <c r="I35" s="106">
        <v>0</v>
      </c>
      <c r="J35" s="25"/>
      <c r="K35" s="106">
        <v>0</v>
      </c>
    </row>
    <row r="36" spans="1:13" ht="20.100000000000001" customHeight="1">
      <c r="A36" s="20" t="s">
        <v>144</v>
      </c>
      <c r="C36" s="42"/>
      <c r="D36" s="42"/>
      <c r="E36" s="25">
        <v>1757</v>
      </c>
      <c r="F36" s="25"/>
      <c r="G36" s="25">
        <v>3363</v>
      </c>
      <c r="H36" s="25"/>
      <c r="I36" s="25">
        <v>3573</v>
      </c>
      <c r="J36" s="25"/>
      <c r="K36" s="25">
        <v>-1510</v>
      </c>
    </row>
    <row r="37" spans="1:13" ht="20.100000000000001" customHeight="1">
      <c r="A37" s="20" t="s">
        <v>145</v>
      </c>
      <c r="C37" s="42"/>
      <c r="D37" s="42"/>
      <c r="E37" s="110">
        <f>SUM(E28:E36)</f>
        <v>688169</v>
      </c>
      <c r="F37" s="17"/>
      <c r="G37" s="110">
        <f>SUM(G28:G36)</f>
        <v>513643</v>
      </c>
      <c r="H37" s="17"/>
      <c r="I37" s="110">
        <f>SUM(I28:I36)</f>
        <v>-7453</v>
      </c>
      <c r="J37" s="17"/>
      <c r="K37" s="110">
        <f>SUM(K28:K36)</f>
        <v>15894</v>
      </c>
    </row>
    <row r="38" spans="1:13" ht="20.100000000000001" customHeight="1">
      <c r="A38" s="20" t="s">
        <v>146</v>
      </c>
      <c r="C38" s="42"/>
      <c r="D38" s="42"/>
      <c r="E38" s="106">
        <v>-809</v>
      </c>
      <c r="F38" s="17"/>
      <c r="G38" s="106">
        <v>-413</v>
      </c>
      <c r="H38" s="17"/>
      <c r="I38" s="106">
        <v>-164</v>
      </c>
      <c r="J38" s="17"/>
      <c r="K38" s="106">
        <v>-25</v>
      </c>
    </row>
    <row r="39" spans="1:13" ht="20.100000000000001" customHeight="1">
      <c r="A39" s="20" t="s">
        <v>147</v>
      </c>
      <c r="C39" s="42"/>
      <c r="D39" s="42"/>
      <c r="E39" s="106">
        <v>-5408</v>
      </c>
      <c r="F39" s="17"/>
      <c r="G39" s="106">
        <v>-7518</v>
      </c>
      <c r="H39" s="17"/>
      <c r="I39" s="106">
        <v>0</v>
      </c>
      <c r="J39" s="17"/>
      <c r="K39" s="106">
        <v>-1980</v>
      </c>
    </row>
    <row r="40" spans="1:13" ht="20.100000000000001" customHeight="1">
      <c r="A40" s="20" t="s">
        <v>148</v>
      </c>
      <c r="C40" s="42"/>
      <c r="D40" s="42"/>
      <c r="E40" s="106">
        <v>-165908</v>
      </c>
      <c r="F40" s="17"/>
      <c r="G40" s="106">
        <v>-141237</v>
      </c>
      <c r="H40" s="17"/>
      <c r="I40" s="106">
        <v>-42471</v>
      </c>
      <c r="J40" s="17"/>
      <c r="K40" s="106">
        <v>-43031</v>
      </c>
    </row>
    <row r="41" spans="1:13" ht="20.100000000000001" customHeight="1">
      <c r="A41" s="104" t="s">
        <v>149</v>
      </c>
      <c r="C41" s="42"/>
      <c r="D41" s="42"/>
      <c r="E41" s="111">
        <f>SUM(E37:E40)</f>
        <v>516044</v>
      </c>
      <c r="F41" s="17"/>
      <c r="G41" s="111">
        <f>SUM(G37:G40)</f>
        <v>364475</v>
      </c>
      <c r="H41" s="17"/>
      <c r="I41" s="111">
        <f>SUM(I37:I40)</f>
        <v>-50088</v>
      </c>
      <c r="J41" s="17"/>
      <c r="K41" s="111">
        <f>SUM(K37:K40)</f>
        <v>-29142</v>
      </c>
    </row>
    <row r="42" spans="1:13" ht="20.100000000000001" customHeight="1">
      <c r="A42" s="104"/>
      <c r="C42" s="42"/>
      <c r="D42" s="42"/>
      <c r="E42" s="106"/>
      <c r="F42" s="17"/>
      <c r="G42" s="106"/>
      <c r="H42" s="17"/>
      <c r="I42" s="106"/>
      <c r="J42" s="17"/>
      <c r="K42" s="106"/>
    </row>
    <row r="43" spans="1:13" ht="20.100000000000001" customHeight="1">
      <c r="A43" s="20" t="s">
        <v>25</v>
      </c>
      <c r="E43" s="12"/>
      <c r="F43" s="12"/>
      <c r="G43" s="12"/>
      <c r="H43" s="12"/>
      <c r="I43" s="12"/>
      <c r="J43" s="12"/>
      <c r="K43" s="12"/>
    </row>
    <row r="44" spans="1:13" ht="20.100000000000001" customHeight="1">
      <c r="B44" s="6"/>
      <c r="C44" s="7"/>
      <c r="D44" s="7"/>
      <c r="E44" s="12"/>
      <c r="F44" s="12"/>
      <c r="G44" s="12"/>
      <c r="H44" s="12"/>
      <c r="I44" s="12"/>
      <c r="J44" s="12"/>
      <c r="K44" s="38" t="s">
        <v>56</v>
      </c>
    </row>
    <row r="45" spans="1:13" ht="20.100000000000001" customHeight="1">
      <c r="A45" s="69" t="s">
        <v>0</v>
      </c>
      <c r="D45" s="68"/>
      <c r="E45" s="67"/>
      <c r="F45" s="68"/>
      <c r="H45" s="68"/>
      <c r="I45" s="67"/>
      <c r="J45" s="68"/>
      <c r="L45" s="68"/>
      <c r="M45" s="5"/>
    </row>
    <row r="46" spans="1:13" ht="20.100000000000001" customHeight="1">
      <c r="A46" s="69" t="s">
        <v>150</v>
      </c>
      <c r="B46" s="6"/>
      <c r="C46" s="7"/>
      <c r="D46" s="7"/>
      <c r="E46" s="12"/>
      <c r="F46" s="12"/>
      <c r="G46" s="12"/>
      <c r="H46" s="12"/>
      <c r="I46" s="12"/>
      <c r="J46" s="12"/>
      <c r="K46" s="12"/>
    </row>
    <row r="47" spans="1:13" s="5" customFormat="1" ht="20.100000000000001" customHeight="1">
      <c r="A47" s="69" t="s">
        <v>189</v>
      </c>
      <c r="B47" s="6"/>
      <c r="C47" s="7"/>
      <c r="D47" s="7"/>
      <c r="E47" s="8"/>
      <c r="F47" s="6"/>
      <c r="G47" s="8"/>
      <c r="H47" s="6"/>
      <c r="I47" s="8"/>
      <c r="J47" s="6"/>
      <c r="K47" s="8"/>
      <c r="M47" s="67"/>
    </row>
    <row r="48" spans="1:13" s="5" customFormat="1" ht="20.100000000000001" customHeight="1">
      <c r="A48" s="67"/>
      <c r="B48" s="67"/>
      <c r="C48" s="67"/>
      <c r="D48" s="67"/>
      <c r="E48" s="68"/>
      <c r="F48" s="67"/>
      <c r="G48" s="68"/>
      <c r="H48" s="67"/>
      <c r="J48" s="67"/>
      <c r="K48" s="25" t="s">
        <v>2</v>
      </c>
      <c r="M48" s="67"/>
    </row>
    <row r="49" spans="1:15" s="5" customFormat="1" ht="20.100000000000001" customHeight="1">
      <c r="A49" s="67"/>
      <c r="B49" s="67"/>
      <c r="C49" s="4"/>
      <c r="D49" s="4"/>
      <c r="E49" s="120" t="s">
        <v>3</v>
      </c>
      <c r="F49" s="120"/>
      <c r="G49" s="120"/>
      <c r="H49" s="10"/>
      <c r="I49" s="39"/>
      <c r="J49" s="13" t="s">
        <v>4</v>
      </c>
      <c r="K49" s="39"/>
      <c r="M49" s="9"/>
    </row>
    <row r="50" spans="1:15" s="5" customFormat="1" ht="20.100000000000001" customHeight="1">
      <c r="A50" s="67"/>
      <c r="B50" s="67"/>
      <c r="C50" s="14" t="s">
        <v>5</v>
      </c>
      <c r="D50" s="14"/>
      <c r="E50" s="40" t="s">
        <v>59</v>
      </c>
      <c r="F50" s="16"/>
      <c r="G50" s="16">
        <v>2024</v>
      </c>
      <c r="H50" s="22"/>
      <c r="I50" s="40" t="s">
        <v>59</v>
      </c>
      <c r="J50" s="16"/>
      <c r="K50" s="16">
        <v>2024</v>
      </c>
      <c r="M50" s="103"/>
    </row>
    <row r="51" spans="1:15" s="5" customFormat="1" ht="20.100000000000001" customHeight="1">
      <c r="A51" s="104" t="s">
        <v>151</v>
      </c>
      <c r="B51" s="70"/>
      <c r="C51" s="4"/>
      <c r="D51" s="4"/>
      <c r="E51" s="68"/>
      <c r="F51" s="12"/>
      <c r="G51" s="68"/>
      <c r="H51" s="12"/>
      <c r="I51" s="12"/>
      <c r="J51" s="12"/>
      <c r="K51" s="12"/>
      <c r="M51" s="67"/>
    </row>
    <row r="52" spans="1:15" s="5" customFormat="1" ht="20.100000000000001" customHeight="1">
      <c r="A52" s="20" t="s">
        <v>152</v>
      </c>
      <c r="B52" s="70"/>
      <c r="C52" s="4"/>
      <c r="D52" s="4"/>
      <c r="E52" s="106">
        <v>0</v>
      </c>
      <c r="F52" s="25"/>
      <c r="G52" s="106">
        <v>0</v>
      </c>
      <c r="H52" s="25"/>
      <c r="I52" s="106">
        <v>0</v>
      </c>
      <c r="J52" s="25"/>
      <c r="K52" s="106">
        <v>-377</v>
      </c>
      <c r="M52" s="67"/>
    </row>
    <row r="53" spans="1:15" ht="21.95" customHeight="1">
      <c r="A53" s="114" t="s">
        <v>202</v>
      </c>
      <c r="B53" s="4"/>
      <c r="D53" s="115"/>
      <c r="E53" s="17">
        <v>0</v>
      </c>
      <c r="F53" s="115">
        <v>0</v>
      </c>
      <c r="G53" s="115">
        <v>0</v>
      </c>
      <c r="H53" s="17"/>
      <c r="I53" s="115">
        <v>-646</v>
      </c>
      <c r="J53" s="17"/>
      <c r="K53" s="115">
        <v>0</v>
      </c>
      <c r="L53" s="67"/>
    </row>
    <row r="54" spans="1:15" s="5" customFormat="1" ht="20.100000000000001" customHeight="1">
      <c r="A54" s="20" t="s">
        <v>153</v>
      </c>
      <c r="B54" s="70"/>
      <c r="C54" s="4">
        <v>5</v>
      </c>
      <c r="D54" s="4"/>
      <c r="E54" s="106">
        <v>0</v>
      </c>
      <c r="F54" s="25"/>
      <c r="G54" s="106">
        <v>0</v>
      </c>
      <c r="H54" s="25"/>
      <c r="I54" s="106">
        <v>397450</v>
      </c>
      <c r="J54" s="25"/>
      <c r="K54" s="106">
        <v>393732</v>
      </c>
      <c r="M54" s="67"/>
    </row>
    <row r="55" spans="1:15" s="5" customFormat="1" ht="20.100000000000001" customHeight="1">
      <c r="A55" s="20" t="s">
        <v>155</v>
      </c>
      <c r="B55" s="70"/>
      <c r="C55" s="4"/>
      <c r="D55" s="4"/>
      <c r="E55" s="106">
        <v>-1843</v>
      </c>
      <c r="F55" s="25"/>
      <c r="G55" s="106">
        <v>-4270</v>
      </c>
      <c r="H55" s="25"/>
      <c r="I55" s="106">
        <v>0</v>
      </c>
      <c r="J55" s="25"/>
      <c r="K55" s="106">
        <v>-86</v>
      </c>
      <c r="M55" s="67"/>
      <c r="O55" s="75"/>
    </row>
    <row r="56" spans="1:15" s="5" customFormat="1" ht="20.100000000000001" customHeight="1">
      <c r="A56" s="20" t="s">
        <v>154</v>
      </c>
      <c r="B56" s="70"/>
      <c r="C56" s="4"/>
      <c r="D56" s="4"/>
      <c r="E56" s="106">
        <v>1452</v>
      </c>
      <c r="F56" s="25"/>
      <c r="G56" s="106">
        <v>356</v>
      </c>
      <c r="H56" s="25"/>
      <c r="I56" s="106">
        <v>-42</v>
      </c>
      <c r="J56" s="25"/>
      <c r="K56" s="106">
        <v>0</v>
      </c>
      <c r="M56" s="67"/>
    </row>
    <row r="57" spans="1:15" s="5" customFormat="1" ht="21" customHeight="1">
      <c r="A57" s="20" t="s">
        <v>156</v>
      </c>
      <c r="B57" s="70"/>
      <c r="C57" s="4"/>
      <c r="D57" s="4"/>
      <c r="E57" s="106">
        <v>-782</v>
      </c>
      <c r="F57" s="25"/>
      <c r="G57" s="106">
        <v>-4584</v>
      </c>
      <c r="H57" s="25"/>
      <c r="I57" s="106">
        <v>0</v>
      </c>
      <c r="J57" s="25"/>
      <c r="K57" s="106">
        <v>0</v>
      </c>
      <c r="M57" s="67"/>
    </row>
    <row r="58" spans="1:15" s="5" customFormat="1" ht="21" customHeight="1">
      <c r="A58" s="20" t="s">
        <v>157</v>
      </c>
      <c r="B58" s="70"/>
      <c r="C58" s="4">
        <v>6</v>
      </c>
      <c r="D58" s="4"/>
      <c r="E58" s="106">
        <v>10</v>
      </c>
      <c r="F58" s="25"/>
      <c r="G58" s="106">
        <v>0</v>
      </c>
      <c r="H58" s="25"/>
      <c r="I58" s="106">
        <v>0</v>
      </c>
      <c r="J58" s="25"/>
      <c r="K58" s="106">
        <v>0</v>
      </c>
      <c r="M58" s="67"/>
    </row>
    <row r="59" spans="1:15" s="5" customFormat="1" ht="21" customHeight="1">
      <c r="A59" s="20" t="s">
        <v>158</v>
      </c>
      <c r="B59" s="70"/>
      <c r="C59" s="4"/>
      <c r="D59" s="4"/>
      <c r="E59" s="106">
        <v>0</v>
      </c>
      <c r="F59" s="25"/>
      <c r="G59" s="106">
        <v>-2441</v>
      </c>
      <c r="H59" s="25"/>
      <c r="I59" s="106">
        <v>0</v>
      </c>
      <c r="J59" s="25"/>
      <c r="K59" s="106">
        <v>0</v>
      </c>
      <c r="M59" s="67"/>
    </row>
    <row r="60" spans="1:15" s="5" customFormat="1" ht="20.100000000000001" customHeight="1">
      <c r="A60" s="20" t="s">
        <v>159</v>
      </c>
      <c r="B60" s="70"/>
      <c r="C60" s="4"/>
      <c r="D60" s="4"/>
      <c r="E60" s="106">
        <v>14790</v>
      </c>
      <c r="F60" s="25"/>
      <c r="G60" s="106">
        <v>5705</v>
      </c>
      <c r="H60" s="25"/>
      <c r="I60" s="106">
        <v>3472</v>
      </c>
      <c r="J60" s="25"/>
      <c r="K60" s="106">
        <v>57</v>
      </c>
      <c r="M60" s="67"/>
    </row>
    <row r="61" spans="1:15" ht="20.100000000000001" customHeight="1">
      <c r="A61" s="104" t="s">
        <v>160</v>
      </c>
      <c r="D61" s="42"/>
      <c r="E61" s="112">
        <f>SUM(E52:E60)</f>
        <v>13627</v>
      </c>
      <c r="F61" s="113"/>
      <c r="G61" s="112">
        <f>SUM(G52:G60)</f>
        <v>-5234</v>
      </c>
      <c r="H61" s="113"/>
      <c r="I61" s="112">
        <f>SUM(I52:I60)</f>
        <v>400234</v>
      </c>
      <c r="J61" s="113"/>
      <c r="K61" s="112">
        <f>SUM(K52:K60)</f>
        <v>393326</v>
      </c>
    </row>
    <row r="62" spans="1:15" ht="20.100000000000001" customHeight="1">
      <c r="A62" s="104" t="s">
        <v>161</v>
      </c>
      <c r="D62" s="67"/>
      <c r="E62" s="71"/>
      <c r="F62" s="71"/>
      <c r="G62" s="71"/>
      <c r="H62" s="71"/>
      <c r="I62" s="71"/>
      <c r="J62" s="71"/>
      <c r="K62" s="71"/>
    </row>
    <row r="63" spans="1:15" ht="21.95" customHeight="1">
      <c r="A63" s="114" t="s">
        <v>182</v>
      </c>
      <c r="B63" s="4"/>
      <c r="C63" s="4">
        <v>9</v>
      </c>
      <c r="D63" s="115"/>
      <c r="E63" s="115">
        <v>-16833</v>
      </c>
      <c r="F63" s="17"/>
      <c r="G63" s="115">
        <v>0</v>
      </c>
      <c r="H63" s="17"/>
      <c r="I63" s="115">
        <v>-16833</v>
      </c>
      <c r="J63" s="17"/>
      <c r="K63" s="115">
        <v>0</v>
      </c>
      <c r="L63" s="67"/>
    </row>
    <row r="64" spans="1:15" ht="21.95" customHeight="1">
      <c r="A64" s="114" t="s">
        <v>162</v>
      </c>
      <c r="B64" s="4"/>
      <c r="C64" s="4">
        <v>12</v>
      </c>
      <c r="D64" s="115"/>
      <c r="E64" s="115">
        <v>-575370</v>
      </c>
      <c r="F64" s="17"/>
      <c r="G64" s="115">
        <v>0</v>
      </c>
      <c r="H64" s="17"/>
      <c r="I64" s="115">
        <v>-575370</v>
      </c>
      <c r="J64" s="17"/>
      <c r="K64" s="115">
        <v>0</v>
      </c>
      <c r="L64" s="67"/>
    </row>
    <row r="65" spans="1:12" ht="20.100000000000001" customHeight="1">
      <c r="A65" s="20" t="s">
        <v>163</v>
      </c>
      <c r="D65" s="42"/>
      <c r="E65" s="106">
        <v>-57</v>
      </c>
      <c r="F65" s="106"/>
      <c r="G65" s="106">
        <v>-53</v>
      </c>
      <c r="H65" s="106"/>
      <c r="I65" s="106">
        <v>-57</v>
      </c>
      <c r="J65" s="106"/>
      <c r="K65" s="106">
        <v>-53</v>
      </c>
      <c r="L65" s="107"/>
    </row>
    <row r="66" spans="1:12" ht="20.100000000000001" customHeight="1">
      <c r="A66" s="104" t="s">
        <v>164</v>
      </c>
      <c r="D66" s="42"/>
      <c r="E66" s="116">
        <f>SUM(E63:E65)</f>
        <v>-592260</v>
      </c>
      <c r="F66" s="71"/>
      <c r="G66" s="116">
        <f>SUM(G63:G65)</f>
        <v>-53</v>
      </c>
      <c r="H66" s="71"/>
      <c r="I66" s="116">
        <f>SUM(I63:I65)</f>
        <v>-592260</v>
      </c>
      <c r="J66" s="71"/>
      <c r="K66" s="116">
        <f>SUM(K63:K65)</f>
        <v>-53</v>
      </c>
      <c r="L66" s="12"/>
    </row>
    <row r="67" spans="1:12" ht="20.100000000000001" customHeight="1">
      <c r="A67" s="104" t="s">
        <v>203</v>
      </c>
      <c r="D67" s="67"/>
      <c r="E67" s="116">
        <v>-39776</v>
      </c>
      <c r="F67" s="71"/>
      <c r="G67" s="116">
        <v>-68972</v>
      </c>
      <c r="H67" s="71"/>
      <c r="I67" s="116">
        <v>-10285</v>
      </c>
      <c r="J67" s="71"/>
      <c r="K67" s="116">
        <v>-39290</v>
      </c>
      <c r="L67" s="12"/>
    </row>
    <row r="68" spans="1:12" ht="20.100000000000001" customHeight="1">
      <c r="A68" s="104" t="s">
        <v>165</v>
      </c>
      <c r="D68" s="42"/>
      <c r="E68" s="12">
        <f>SUM(E66+E61+E41+E67)</f>
        <v>-102365</v>
      </c>
      <c r="F68" s="113"/>
      <c r="G68" s="12">
        <f>SUM(G66+G61+G41+G67)</f>
        <v>290216</v>
      </c>
      <c r="H68" s="113"/>
      <c r="I68" s="12">
        <f>SUM(I66+I61+I41+I67)</f>
        <v>-252399</v>
      </c>
      <c r="J68" s="113"/>
      <c r="K68" s="12">
        <f>SUM(K66+K61+K41+K67)</f>
        <v>324841</v>
      </c>
      <c r="L68" s="12"/>
    </row>
    <row r="69" spans="1:12" ht="18.75" customHeight="1">
      <c r="A69" s="20" t="s">
        <v>183</v>
      </c>
      <c r="D69" s="67"/>
      <c r="E69" s="117">
        <v>120</v>
      </c>
      <c r="F69" s="17"/>
      <c r="G69" s="117">
        <v>404</v>
      </c>
      <c r="H69" s="17"/>
      <c r="I69" s="117">
        <v>402</v>
      </c>
      <c r="J69" s="17"/>
      <c r="K69" s="117">
        <v>1180</v>
      </c>
      <c r="L69" s="107"/>
    </row>
    <row r="70" spans="1:12" ht="20.100000000000001" customHeight="1">
      <c r="A70" s="20" t="s">
        <v>166</v>
      </c>
      <c r="D70" s="67"/>
      <c r="E70" s="118">
        <v>768454</v>
      </c>
      <c r="F70" s="17"/>
      <c r="G70" s="118">
        <v>520493</v>
      </c>
      <c r="H70" s="17"/>
      <c r="I70" s="118">
        <v>308803</v>
      </c>
      <c r="J70" s="17"/>
      <c r="K70" s="118">
        <v>46529</v>
      </c>
      <c r="L70" s="107"/>
    </row>
    <row r="71" spans="1:12" ht="20.100000000000001" customHeight="1" thickBot="1">
      <c r="A71" s="104" t="s">
        <v>167</v>
      </c>
      <c r="C71" s="42"/>
      <c r="D71" s="42"/>
      <c r="E71" s="119">
        <f>SUM(E68:E70)</f>
        <v>666209</v>
      </c>
      <c r="F71" s="113"/>
      <c r="G71" s="119">
        <f>SUM(G68:G70)</f>
        <v>811113</v>
      </c>
      <c r="H71" s="113"/>
      <c r="I71" s="119">
        <f>SUM(I68:I70)</f>
        <v>56806</v>
      </c>
      <c r="J71" s="113"/>
      <c r="K71" s="119">
        <f>SUM(K68:K70)</f>
        <v>372550</v>
      </c>
      <c r="L71" s="12"/>
    </row>
    <row r="72" spans="1:12" ht="20.100000000000001" customHeight="1" thickTop="1">
      <c r="A72" s="20"/>
      <c r="C72" s="42"/>
      <c r="D72" s="42"/>
      <c r="E72" s="113">
        <f>E71-BS!F11</f>
        <v>0</v>
      </c>
      <c r="F72" s="113"/>
      <c r="G72" s="113"/>
      <c r="H72" s="113"/>
      <c r="I72" s="113">
        <f>I71-BS!J11</f>
        <v>0</v>
      </c>
      <c r="J72" s="113"/>
      <c r="K72" s="113"/>
      <c r="L72" s="12"/>
    </row>
    <row r="73" spans="1:12" ht="20.100000000000001" customHeight="1">
      <c r="A73" s="104" t="s">
        <v>168</v>
      </c>
      <c r="C73" s="42"/>
      <c r="D73" s="42"/>
      <c r="E73" s="113"/>
      <c r="F73" s="113"/>
      <c r="G73" s="113"/>
      <c r="H73" s="113"/>
      <c r="I73" s="113"/>
      <c r="J73" s="113"/>
      <c r="K73" s="113"/>
      <c r="L73" s="12"/>
    </row>
    <row r="74" spans="1:12" ht="20.100000000000001" customHeight="1">
      <c r="A74" s="20" t="s">
        <v>169</v>
      </c>
      <c r="C74" s="42"/>
      <c r="D74" s="42"/>
      <c r="E74" s="113"/>
      <c r="F74" s="113"/>
      <c r="G74" s="113"/>
      <c r="H74" s="113"/>
      <c r="I74" s="113"/>
      <c r="J74" s="113"/>
      <c r="K74" s="113"/>
      <c r="L74" s="12"/>
    </row>
    <row r="75" spans="1:12" ht="20.25" customHeight="1">
      <c r="A75" s="20" t="s">
        <v>170</v>
      </c>
      <c r="C75" s="67"/>
      <c r="D75" s="106"/>
      <c r="E75" s="71"/>
      <c r="F75" s="71"/>
      <c r="G75" s="71"/>
      <c r="H75" s="71"/>
      <c r="I75" s="71"/>
      <c r="J75" s="71"/>
      <c r="K75" s="71"/>
      <c r="L75" s="67"/>
    </row>
    <row r="76" spans="1:12" ht="20.25" customHeight="1">
      <c r="A76" s="20" t="s">
        <v>192</v>
      </c>
      <c r="D76" s="106"/>
      <c r="E76" s="17">
        <v>0</v>
      </c>
      <c r="F76" s="71"/>
      <c r="G76" s="71">
        <v>1642</v>
      </c>
      <c r="H76" s="71"/>
      <c r="I76" s="106">
        <v>0</v>
      </c>
      <c r="J76" s="71"/>
      <c r="K76" s="71">
        <v>0</v>
      </c>
      <c r="L76" s="67"/>
    </row>
    <row r="77" spans="1:12" ht="20.25" customHeight="1">
      <c r="A77" s="20" t="s">
        <v>170</v>
      </c>
      <c r="D77" s="106"/>
      <c r="E77" s="17"/>
      <c r="F77" s="71"/>
      <c r="G77" s="71"/>
      <c r="H77" s="71"/>
      <c r="I77" s="106"/>
      <c r="J77" s="71"/>
      <c r="K77" s="71"/>
      <c r="L77" s="67"/>
    </row>
    <row r="78" spans="1:12" ht="20.25" customHeight="1">
      <c r="A78" s="20" t="s">
        <v>171</v>
      </c>
      <c r="D78" s="106"/>
      <c r="E78" s="17">
        <v>95</v>
      </c>
      <c r="F78" s="71"/>
      <c r="G78" s="71">
        <v>56</v>
      </c>
      <c r="H78" s="71"/>
      <c r="I78" s="106">
        <v>0</v>
      </c>
      <c r="J78" s="71"/>
      <c r="K78" s="71">
        <v>0</v>
      </c>
      <c r="L78" s="67"/>
    </row>
    <row r="79" spans="1:12" ht="20.25" customHeight="1">
      <c r="A79" s="20" t="s">
        <v>193</v>
      </c>
      <c r="D79" s="106"/>
      <c r="E79" s="17">
        <v>258832</v>
      </c>
      <c r="F79" s="71"/>
      <c r="G79" s="71">
        <v>2919</v>
      </c>
      <c r="H79" s="71"/>
      <c r="I79" s="71">
        <v>0</v>
      </c>
      <c r="J79" s="71"/>
      <c r="K79" s="71">
        <v>0</v>
      </c>
      <c r="L79" s="67"/>
    </row>
    <row r="80" spans="1:12" ht="20.100000000000001" customHeight="1">
      <c r="A80" s="20"/>
      <c r="C80" s="42"/>
      <c r="D80" s="42"/>
      <c r="E80" s="17"/>
      <c r="F80" s="113"/>
      <c r="G80" s="113"/>
      <c r="H80" s="113"/>
      <c r="I80" s="113"/>
      <c r="J80" s="12"/>
      <c r="K80" s="113"/>
      <c r="L80" s="12"/>
    </row>
    <row r="81" spans="1:1" ht="20.100000000000001" customHeight="1">
      <c r="A81" s="20" t="s">
        <v>25</v>
      </c>
    </row>
  </sheetData>
  <mergeCells count="2">
    <mergeCell ref="E6:G6"/>
    <mergeCell ref="E49:G49"/>
  </mergeCells>
  <printOptions horizontalCentered="1"/>
  <pageMargins left="0.98425196850393704" right="0.19685039370078741" top="0.78740157480314965" bottom="0.19685039370078741" header="0.19685039370078741" footer="0.19685039370078741"/>
  <pageSetup paperSize="9" scale="85" orientation="portrait" r:id="rId1"/>
  <rowBreaks count="1" manualBreakCount="1">
    <brk id="43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E7C23-F47F-490E-9975-40C939E88D63}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horizontalDpi="300" verticalDpi="0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c908b1-f277-4340-90a9-4611d0b0f078" xsi:nil="true"/>
    <lcf76f155ced4ddcb4097134ff3c332f xmlns="cb2344b7-16d5-4d26-983b-2104d2d5b73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D0E1B72D31D24387990FE6741538EC" ma:contentTypeVersion="16" ma:contentTypeDescription="Create a new document." ma:contentTypeScope="" ma:versionID="47f389a9e8b9e1f72de43fd02eb68a01">
  <xsd:schema xmlns:xsd="http://www.w3.org/2001/XMLSchema" xmlns:xs="http://www.w3.org/2001/XMLSchema" xmlns:p="http://schemas.microsoft.com/office/2006/metadata/properties" xmlns:ns2="cb2344b7-16d5-4d26-983b-2104d2d5b732" xmlns:ns3="be0a0132-05d4-4654-97a9-59765c6f403c" xmlns:ns4="50c908b1-f277-4340-90a9-4611d0b0f078" targetNamespace="http://schemas.microsoft.com/office/2006/metadata/properties" ma:root="true" ma:fieldsID="1b52b21938f0a4620ec7461e19dc1bfc" ns2:_="" ns3:_="" ns4:_="">
    <xsd:import namespace="cb2344b7-16d5-4d26-983b-2104d2d5b732"/>
    <xsd:import namespace="be0a0132-05d4-4654-97a9-59765c6f403c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2344b7-16d5-4d26-983b-2104d2d5b7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0a0132-05d4-4654-97a9-59765c6f403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c3e24e81-6658-4823-b118-7be8e9323ffb}" ma:internalName="TaxCatchAll" ma:showField="CatchAllData" ma:web="be0a0132-05d4-4654-97a9-59765c6f40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264BCEA-6BCB-4B21-985B-49CBF04F35C9}">
  <ds:schemaRefs>
    <ds:schemaRef ds:uri="http://schemas.microsoft.com/office/2006/metadata/properties"/>
    <ds:schemaRef ds:uri="http://schemas.microsoft.com/office/infopath/2007/PartnerControls"/>
    <ds:schemaRef ds:uri="50c908b1-f277-4340-90a9-4611d0b0f078"/>
    <ds:schemaRef ds:uri="cb2344b7-16d5-4d26-983b-2104d2d5b732"/>
  </ds:schemaRefs>
</ds:datastoreItem>
</file>

<file path=customXml/itemProps2.xml><?xml version="1.0" encoding="utf-8"?>
<ds:datastoreItem xmlns:ds="http://schemas.openxmlformats.org/officeDocument/2006/customXml" ds:itemID="{3C5ABB5B-FCB1-43ED-8FC8-9754E6C9F9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2344b7-16d5-4d26-983b-2104d2d5b732"/>
    <ds:schemaRef ds:uri="be0a0132-05d4-4654-97a9-59765c6f403c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CB39B52-9900-4EC2-A211-0E5D307DF54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BS</vt:lpstr>
      <vt:lpstr>PL</vt:lpstr>
      <vt:lpstr>ce-consolidated</vt:lpstr>
      <vt:lpstr>ce-separated</vt:lpstr>
      <vt:lpstr>CF</vt:lpstr>
      <vt:lpstr>BS!Print_Area</vt:lpstr>
      <vt:lpstr>'ce-separated'!Print_Area</vt:lpstr>
      <vt:lpstr>CF!Print_Area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ERNST&amp;YOUNG</dc:creator>
  <cp:keywords/>
  <dc:description/>
  <cp:lastModifiedBy>Wantana Sangyangam</cp:lastModifiedBy>
  <cp:revision/>
  <cp:lastPrinted>2025-11-10T06:46:54Z</cp:lastPrinted>
  <dcterms:created xsi:type="dcterms:W3CDTF">1997-08-09T04:30:16Z</dcterms:created>
  <dcterms:modified xsi:type="dcterms:W3CDTF">2025-11-12T01:57:19Z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</Properties>
</file>